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AT8365\OneDrive - Redcar and Cleveland Borough Council\Desktop\new website work\Disclosure logs\"/>
    </mc:Choice>
  </mc:AlternateContent>
  <xr:revisionPtr revIDLastSave="0" documentId="13_ncr:1_{73B7330D-3D2B-4D67-964E-0751970F0B86}" xr6:coauthVersionLast="47" xr6:coauthVersionMax="47" xr10:uidLastSave="{00000000-0000-0000-0000-000000000000}"/>
  <bookViews>
    <workbookView xWindow="28680" yWindow="-120" windowWidth="29040" windowHeight="15840" activeTab="1" xr2:uid="{00000000-000D-0000-FFFF-FFFF00000000}"/>
  </bookViews>
  <sheets>
    <sheet name="Metrics2018" sheetId="3" r:id="rId1"/>
    <sheet name="Data 2018" sheetId="1" r:id="rId2"/>
    <sheet name="EIR 2018" sheetId="4" r:id="rId3"/>
    <sheet name="Vexatious Requests" sheetId="6" r:id="rId4"/>
    <sheet name="Internal Review 2018" sheetId="5" r:id="rId5"/>
  </sheets>
  <definedNames>
    <definedName name="_xlnm._FilterDatabase" localSheetId="1" hidden="1">'Data 2018'!$A$1:$R$2315</definedName>
    <definedName name="_xlnm._FilterDatabase" localSheetId="2" hidden="1">'EIR 2018'!$T$19:$T$23</definedName>
    <definedName name="_ftnref1" localSheetId="1">'Data 2018'!$B$1730</definedName>
    <definedName name="_xlnm.Print_Area" localSheetId="1">'Data 2018'!$A$406:$M$437</definedName>
    <definedName name="_xlnm.Print_Area" localSheetId="2">'EIR 2018'!#REF!</definedName>
    <definedName name="_xlnm.Print_Area" localSheetId="0">Metrics2018!$A$1:$J$48</definedName>
    <definedName name="_xlnm.Print_Titles" localSheetId="1">'Data 2018'!$1:$1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28" i="1" l="1"/>
  <c r="F8" i="3" s="1"/>
  <c r="W32" i="1"/>
  <c r="E12" i="3" s="1"/>
  <c r="W30" i="1"/>
  <c r="E10" i="3" s="1"/>
  <c r="W35" i="1"/>
  <c r="E15" i="3" s="1"/>
  <c r="W34" i="1"/>
  <c r="E14" i="3" s="1"/>
  <c r="W33" i="1"/>
  <c r="E13" i="3" s="1"/>
  <c r="W31" i="1"/>
  <c r="E11" i="3" s="1"/>
  <c r="W29" i="1"/>
  <c r="E9" i="3" s="1"/>
  <c r="W28" i="1"/>
  <c r="E8" i="3" s="1"/>
  <c r="W27" i="1"/>
  <c r="W26" i="1"/>
  <c r="E6" i="3" s="1"/>
  <c r="X25" i="1"/>
  <c r="F5" i="3" s="1"/>
  <c r="T33" i="1"/>
  <c r="I13" i="3" s="1"/>
  <c r="T32" i="1"/>
  <c r="I12" i="3" s="1"/>
  <c r="T31" i="1"/>
  <c r="I11" i="3" s="1"/>
  <c r="T30" i="1"/>
  <c r="I10" i="3" s="1"/>
  <c r="T29" i="1"/>
  <c r="I9" i="3" s="1"/>
  <c r="T28" i="1"/>
  <c r="I8" i="3" s="1"/>
  <c r="T27" i="1"/>
  <c r="I7" i="3" s="1"/>
  <c r="T26" i="1"/>
  <c r="Z34" i="1"/>
  <c r="H14" i="3" s="1"/>
  <c r="Z33" i="1"/>
  <c r="H13" i="3"/>
  <c r="Z32" i="1"/>
  <c r="H12" i="3" s="1"/>
  <c r="Z31" i="1"/>
  <c r="H11" i="3" s="1"/>
  <c r="Z30" i="1"/>
  <c r="H10" i="3" s="1"/>
  <c r="Z29" i="1"/>
  <c r="H9" i="3" s="1"/>
  <c r="Z28" i="1"/>
  <c r="H8" i="3" s="1"/>
  <c r="Z27" i="1"/>
  <c r="H7" i="3" s="1"/>
  <c r="Z26" i="1"/>
  <c r="H6" i="3" s="1"/>
  <c r="Z22" i="1"/>
  <c r="H18" i="3" s="1"/>
  <c r="U22" i="1"/>
  <c r="T16" i="1"/>
  <c r="T15" i="1"/>
  <c r="T14" i="1"/>
  <c r="T13" i="1"/>
  <c r="T12" i="1"/>
  <c r="T10" i="1"/>
  <c r="T9" i="1"/>
  <c r="T8" i="1"/>
  <c r="T7" i="1"/>
  <c r="T6" i="1"/>
  <c r="T4" i="1"/>
  <c r="T3" i="1"/>
  <c r="T2" i="1"/>
  <c r="T35" i="1"/>
  <c r="I15" i="3" s="1"/>
  <c r="T34" i="1"/>
  <c r="I14" i="3"/>
  <c r="T25" i="1"/>
  <c r="I5" i="3"/>
  <c r="T24" i="1"/>
  <c r="I4" i="3" s="1"/>
  <c r="Z35" i="1"/>
  <c r="H15" i="3"/>
  <c r="Z25" i="1"/>
  <c r="H5" i="3"/>
  <c r="Z24" i="1"/>
  <c r="H4" i="3" s="1"/>
  <c r="Y35" i="1"/>
  <c r="G15" i="3" s="1"/>
  <c r="Y34" i="1"/>
  <c r="G14" i="3" s="1"/>
  <c r="Y33" i="1"/>
  <c r="G13" i="3" s="1"/>
  <c r="Y32" i="1"/>
  <c r="G12" i="3" s="1"/>
  <c r="Y31" i="1"/>
  <c r="G11" i="3" s="1"/>
  <c r="Y30" i="1"/>
  <c r="G10" i="3" s="1"/>
  <c r="Y29" i="1"/>
  <c r="G9" i="3" s="1"/>
  <c r="Y28" i="1"/>
  <c r="G8" i="3" s="1"/>
  <c r="Y27" i="1"/>
  <c r="G7" i="3" s="1"/>
  <c r="Y26" i="1"/>
  <c r="G6" i="3" s="1"/>
  <c r="Y25" i="1"/>
  <c r="G5" i="3" s="1"/>
  <c r="Y24" i="1"/>
  <c r="G4" i="3" s="1"/>
  <c r="X35" i="1"/>
  <c r="F15" i="3" s="1"/>
  <c r="X34" i="1"/>
  <c r="F14" i="3" s="1"/>
  <c r="X33" i="1"/>
  <c r="F13" i="3" s="1"/>
  <c r="X32" i="1"/>
  <c r="F12" i="3" s="1"/>
  <c r="X31" i="1"/>
  <c r="F11" i="3" s="1"/>
  <c r="X30" i="1"/>
  <c r="F10" i="3" s="1"/>
  <c r="X29" i="1"/>
  <c r="F9" i="3" s="1"/>
  <c r="X27" i="1"/>
  <c r="F7" i="3" s="1"/>
  <c r="X26" i="1"/>
  <c r="F6" i="3" s="1"/>
  <c r="X24" i="1"/>
  <c r="W25" i="1"/>
  <c r="E5" i="3"/>
  <c r="W24" i="1"/>
  <c r="E4" i="3"/>
  <c r="V28" i="1"/>
  <c r="D8" i="3" s="1"/>
  <c r="V35" i="1"/>
  <c r="D15" i="3" s="1"/>
  <c r="V34" i="1"/>
  <c r="D14" i="3" s="1"/>
  <c r="V33" i="1"/>
  <c r="D13" i="3" s="1"/>
  <c r="V32" i="1"/>
  <c r="D12" i="3" s="1"/>
  <c r="V31" i="1"/>
  <c r="D11" i="3" s="1"/>
  <c r="V30" i="1"/>
  <c r="D10" i="3" s="1"/>
  <c r="V29" i="1"/>
  <c r="D9" i="3" s="1"/>
  <c r="V27" i="1"/>
  <c r="D7" i="3" s="1"/>
  <c r="V26" i="1"/>
  <c r="D6" i="3"/>
  <c r="V24" i="1"/>
  <c r="V25" i="1"/>
  <c r="D5" i="3" s="1"/>
  <c r="U24" i="1"/>
  <c r="C4" i="3"/>
  <c r="U35" i="1"/>
  <c r="C15" i="3" s="1"/>
  <c r="U34" i="1"/>
  <c r="C14" i="3" s="1"/>
  <c r="U33" i="1"/>
  <c r="C13" i="3" s="1"/>
  <c r="U32" i="1"/>
  <c r="C12" i="3" s="1"/>
  <c r="U31" i="1"/>
  <c r="C11" i="3" s="1"/>
  <c r="U30" i="1"/>
  <c r="C10" i="3" s="1"/>
  <c r="U29" i="1"/>
  <c r="C9" i="3" s="1"/>
  <c r="U28" i="1"/>
  <c r="C8" i="3" s="1"/>
  <c r="U27" i="1"/>
  <c r="C7" i="3" s="1"/>
  <c r="U26" i="1"/>
  <c r="C6" i="3" s="1"/>
  <c r="U25" i="1"/>
  <c r="C5" i="3" s="1"/>
  <c r="Y22" i="1"/>
  <c r="G18" i="3" s="1"/>
  <c r="X22" i="1"/>
  <c r="F18" i="3" s="1"/>
  <c r="W22" i="1"/>
  <c r="E18" i="3" s="1"/>
  <c r="V22" i="1"/>
  <c r="D18" i="3" s="1"/>
  <c r="V2" i="4"/>
  <c r="V3" i="4"/>
  <c r="V4" i="4"/>
  <c r="V6" i="4"/>
  <c r="V7" i="4"/>
  <c r="V8" i="4"/>
  <c r="V9" i="4"/>
  <c r="V10" i="4"/>
  <c r="V12" i="4"/>
  <c r="V13" i="4"/>
  <c r="V14" i="4"/>
  <c r="V15" i="4"/>
  <c r="V16" i="4"/>
  <c r="V28" i="4"/>
  <c r="V29" i="4"/>
  <c r="V30" i="4"/>
  <c r="V31" i="4"/>
  <c r="V32" i="4"/>
  <c r="V33" i="4"/>
  <c r="V34" i="4"/>
  <c r="V35" i="4"/>
  <c r="V36" i="4"/>
  <c r="V37" i="4"/>
  <c r="V38" i="4"/>
  <c r="V39" i="4"/>
  <c r="D4" i="3"/>
  <c r="F4" i="3"/>
  <c r="I6" i="3"/>
  <c r="C18" i="3"/>
  <c r="W36" i="1" l="1"/>
  <c r="U36" i="1"/>
  <c r="Y36" i="1"/>
  <c r="V26" i="4"/>
  <c r="I18" i="3"/>
  <c r="Z36" i="1"/>
  <c r="X36" i="1"/>
  <c r="AA22" i="1"/>
  <c r="T22" i="1"/>
  <c r="V36" i="1"/>
  <c r="E7" i="3"/>
</calcChain>
</file>

<file path=xl/sharedStrings.xml><?xml version="1.0" encoding="utf-8"?>
<sst xmlns="http://schemas.openxmlformats.org/spreadsheetml/2006/main" count="7972" uniqueCount="2916">
  <si>
    <t>Regulation 12(5)(d) Adversely affect the confidentiality of proceedings of any public authority</t>
  </si>
  <si>
    <t>Regulation 12(5)(c) Adversely affect intellectual property rights</t>
  </si>
  <si>
    <t>Regulation 12(4)(c) Too general a manner</t>
  </si>
  <si>
    <t>Regulation 12(4)(e) Disclosure of interanl communications</t>
  </si>
  <si>
    <t>Request
Reference</t>
  </si>
  <si>
    <t>Subject of the Information Requested</t>
  </si>
  <si>
    <t>S28: Relations within the UK</t>
  </si>
  <si>
    <t>S23: Security Matters</t>
  </si>
  <si>
    <t>Regulation 12(4)(b) Manifestly Unreasonable</t>
  </si>
  <si>
    <t>Regulation 12(4)(d) Still in the course of completion</t>
  </si>
  <si>
    <t>Regulation 12(5)(a) Adversely affect international relations, defence, national security or public safety</t>
  </si>
  <si>
    <t>Regulation 12(5)(f) Adversely affect the interests of the person who provided the information</t>
  </si>
  <si>
    <t>Information
Not Held</t>
  </si>
  <si>
    <t>Duty discharged within the statutory timetable</t>
  </si>
  <si>
    <t>Full Disclosure</t>
  </si>
  <si>
    <t>Partial Disclosure</t>
  </si>
  <si>
    <t>Yes</t>
  </si>
  <si>
    <t>Refused</t>
  </si>
  <si>
    <t>Additional Notes</t>
  </si>
  <si>
    <t>Exception(s)
Applicable</t>
  </si>
  <si>
    <t xml:space="preserve">S12: Exceed the Cost Limit </t>
  </si>
  <si>
    <t>S22: Intended for Future Publication</t>
  </si>
  <si>
    <t>Clarification Sought</t>
  </si>
  <si>
    <t>Information Not Held</t>
  </si>
  <si>
    <t>Requests</t>
  </si>
  <si>
    <t>Full</t>
  </si>
  <si>
    <t>Partial</t>
  </si>
  <si>
    <t xml:space="preserve">S40: Personal Information </t>
  </si>
  <si>
    <t>No</t>
  </si>
  <si>
    <t>N/A</t>
  </si>
  <si>
    <t>Lapsed/
Withdrawn</t>
  </si>
  <si>
    <t>TOTALS</t>
  </si>
  <si>
    <t>In Progress
/Clarification</t>
  </si>
  <si>
    <t>Request
Received
Date</t>
  </si>
  <si>
    <t>S34: Parliamentary Privilege</t>
  </si>
  <si>
    <t xml:space="preserve">S37: Communications with Her Majesty </t>
  </si>
  <si>
    <t>FOI Officer</t>
  </si>
  <si>
    <t>S29: The Economy</t>
  </si>
  <si>
    <t>S30: Investigations and Proceedings</t>
  </si>
  <si>
    <t>Review Request Date</t>
  </si>
  <si>
    <t>May</t>
  </si>
  <si>
    <t>Response
Sent
Date</t>
  </si>
  <si>
    <t>Within 20 days</t>
  </si>
  <si>
    <t>RESPONSE</t>
  </si>
  <si>
    <t>Not Held</t>
  </si>
  <si>
    <t>Full Year</t>
  </si>
  <si>
    <t xml:space="preserve">S41: Provided in Confidence </t>
  </si>
  <si>
    <t xml:space="preserve">S43: Commercial Interests </t>
  </si>
  <si>
    <t xml:space="preserve">S44: Prohibition on Disclosure </t>
  </si>
  <si>
    <t>Request
Refused</t>
  </si>
  <si>
    <t>January</t>
  </si>
  <si>
    <t>February</t>
  </si>
  <si>
    <t>March</t>
  </si>
  <si>
    <t>April</t>
  </si>
  <si>
    <t>June</t>
  </si>
  <si>
    <t>July</t>
  </si>
  <si>
    <t>August</t>
  </si>
  <si>
    <t>September</t>
  </si>
  <si>
    <t>October</t>
  </si>
  <si>
    <t>November</t>
  </si>
  <si>
    <t>December</t>
  </si>
  <si>
    <t>Total
Requests</t>
  </si>
  <si>
    <t>Month</t>
  </si>
  <si>
    <t>Request
Status</t>
  </si>
  <si>
    <t>Progress/
Clarification</t>
  </si>
  <si>
    <t>Request Summary</t>
  </si>
  <si>
    <t>Refused Date</t>
  </si>
  <si>
    <t>Received</t>
  </si>
  <si>
    <t>Review Completion Date</t>
  </si>
  <si>
    <t>Decision</t>
  </si>
  <si>
    <t>Information Not held</t>
  </si>
  <si>
    <t>S31: Law Enforcement</t>
  </si>
  <si>
    <t>S42: Legal Professional Privilege</t>
  </si>
  <si>
    <t>In Progress/Clarification</t>
  </si>
  <si>
    <t>Lapsed/Withdrawn</t>
  </si>
  <si>
    <t>Directorate providing response</t>
  </si>
  <si>
    <t>Day 1</t>
  </si>
  <si>
    <t>S38: Health and Safety</t>
  </si>
  <si>
    <t>S39: Environmental Information</t>
  </si>
  <si>
    <t>S32: Court Records</t>
  </si>
  <si>
    <t>S33: Audit Functions</t>
  </si>
  <si>
    <t>S25: Certificates under S23 &amp; S24</t>
  </si>
  <si>
    <t>S21: Accessible by Other Means</t>
  </si>
  <si>
    <t>S24: National Security</t>
  </si>
  <si>
    <t>Exemption(s)
Applicable</t>
  </si>
  <si>
    <t>Outside 20 days</t>
  </si>
  <si>
    <t>In Progress</t>
  </si>
  <si>
    <t>Request
Received
Period</t>
  </si>
  <si>
    <t>Period
LINK</t>
  </si>
  <si>
    <t>Exemption
Reference
LINK</t>
  </si>
  <si>
    <t>Day 20</t>
  </si>
  <si>
    <t>Response
Within
20 Days</t>
  </si>
  <si>
    <t>Response
Type
LINK</t>
  </si>
  <si>
    <t>Request
Status
LINK</t>
  </si>
  <si>
    <t>Complete</t>
  </si>
  <si>
    <t>Withdrawn</t>
  </si>
  <si>
    <t>Elapsed</t>
  </si>
  <si>
    <t>Response
Time
LINK</t>
  </si>
  <si>
    <t>S35: Formulation of Government Policy</t>
  </si>
  <si>
    <t>S36: Effective Conduct of Public Affairs</t>
  </si>
  <si>
    <t>RESPONSE TYPE</t>
  </si>
  <si>
    <t>S26: Defence</t>
  </si>
  <si>
    <t>S27 International Relations</t>
  </si>
  <si>
    <t>Full
Disclosure</t>
  </si>
  <si>
    <t>Partial
Disclosure</t>
  </si>
  <si>
    <t>Response
Type</t>
  </si>
  <si>
    <t>Regulation 12(5)(g) Adversely affect the protection of the environment to which the information relates</t>
  </si>
  <si>
    <t xml:space="preserve">Regulation 12(3) Personal data </t>
  </si>
  <si>
    <t>Regulation 6(1)(b) Already publicly available</t>
  </si>
  <si>
    <t>Regulation 12(5)(b) Adversely affect the course of justice</t>
  </si>
  <si>
    <t xml:space="preserve">Regulation 12(5)(e) Adversely affect the confidentiality of commercial or industrial information </t>
  </si>
  <si>
    <t>Publication Scheme</t>
  </si>
  <si>
    <t>Resources</t>
  </si>
  <si>
    <t>Economic Growth</t>
  </si>
  <si>
    <t>Children and Families</t>
  </si>
  <si>
    <t>Adults and Communities</t>
  </si>
  <si>
    <t>FOI/18/0001</t>
  </si>
  <si>
    <t>FOI/18/0002</t>
  </si>
  <si>
    <t>FOI/18/0003</t>
  </si>
  <si>
    <t>FOI/18/0004</t>
  </si>
  <si>
    <t>FOI/18/0005</t>
  </si>
  <si>
    <t>FOI/18/0006</t>
  </si>
  <si>
    <t>FOI/18/0007</t>
  </si>
  <si>
    <t>FOI/18/0008</t>
  </si>
  <si>
    <t>FOI/18/0009</t>
  </si>
  <si>
    <t>FOI/18/0010</t>
  </si>
  <si>
    <t>FOI/18/0011</t>
  </si>
  <si>
    <t>FOI/18/0012</t>
  </si>
  <si>
    <t>FOI/18/0013</t>
  </si>
  <si>
    <t>FOI/18/0014</t>
  </si>
  <si>
    <t>FOI/18/0015</t>
  </si>
  <si>
    <t>FOI/18/0016</t>
  </si>
  <si>
    <t>FOI/18/0017</t>
  </si>
  <si>
    <t>FOI/18/0018</t>
  </si>
  <si>
    <t>FOI/18/0019</t>
  </si>
  <si>
    <t>FOI/18/0020</t>
  </si>
  <si>
    <t>FOI/18/0021</t>
  </si>
  <si>
    <t>FOI/18/0022</t>
  </si>
  <si>
    <t>FOI/18/0023</t>
  </si>
  <si>
    <t>FOI/18/0024</t>
  </si>
  <si>
    <t>FOI/18/0025</t>
  </si>
  <si>
    <t>FOI/18/0026</t>
  </si>
  <si>
    <t>FOI/18/0027</t>
  </si>
  <si>
    <t>FOI/18/0028</t>
  </si>
  <si>
    <t>FOI/18/0029</t>
  </si>
  <si>
    <t>FOI/18/0030</t>
  </si>
  <si>
    <t>FOI/18/0031</t>
  </si>
  <si>
    <t>FOI/18/0032</t>
  </si>
  <si>
    <t>FOI/18/0033</t>
  </si>
  <si>
    <t>FOI/18/0034</t>
  </si>
  <si>
    <t>FOI/18/0035</t>
  </si>
  <si>
    <t>FOI/18/0036</t>
  </si>
  <si>
    <t>FOI/18/0037</t>
  </si>
  <si>
    <t>FOI/18/0038</t>
  </si>
  <si>
    <t>FOI/18/0039</t>
  </si>
  <si>
    <t>FOI/18/0040</t>
  </si>
  <si>
    <t>FOI/18/0041</t>
  </si>
  <si>
    <t>FOI/18/0042</t>
  </si>
  <si>
    <t>FOI/18/0043</t>
  </si>
  <si>
    <t>FOI/18/0044</t>
  </si>
  <si>
    <t>FOI/18/0045</t>
  </si>
  <si>
    <t>FOI/18/0046</t>
  </si>
  <si>
    <t>FOI/18/0047</t>
  </si>
  <si>
    <t>FOI/18/0048</t>
  </si>
  <si>
    <t>FOI/18/0049</t>
  </si>
  <si>
    <t>FOI/18/0050</t>
  </si>
  <si>
    <t>FOI/18/0051</t>
  </si>
  <si>
    <t>FOI/18/0052</t>
  </si>
  <si>
    <t>FOI/18/0053</t>
  </si>
  <si>
    <t>FOI/18/0054</t>
  </si>
  <si>
    <t>FOI/18/0055</t>
  </si>
  <si>
    <t>FOI/18/0056</t>
  </si>
  <si>
    <t>FOI/18/0057</t>
  </si>
  <si>
    <t>FOI/18/0058</t>
  </si>
  <si>
    <t>FOI/18/0059</t>
  </si>
  <si>
    <t>FOI/18/0060</t>
  </si>
  <si>
    <t>FOI/18/0061</t>
  </si>
  <si>
    <t>FOI/18/0062</t>
  </si>
  <si>
    <t>FOI/18/0063</t>
  </si>
  <si>
    <t>FOI/18/0064</t>
  </si>
  <si>
    <t>FOI/18/0065</t>
  </si>
  <si>
    <t>FOI/18/0066</t>
  </si>
  <si>
    <t>FOI/18/0067</t>
  </si>
  <si>
    <t>FOI/18/0068</t>
  </si>
  <si>
    <t>FOI/18/0069</t>
  </si>
  <si>
    <t>FOI/18/0070</t>
  </si>
  <si>
    <t>FOI/18/0071</t>
  </si>
  <si>
    <t>FOI/18/0072</t>
  </si>
  <si>
    <t>FOI/18/0073</t>
  </si>
  <si>
    <t>FOI/18/0074</t>
  </si>
  <si>
    <t>FOI/18/0075</t>
  </si>
  <si>
    <t>FOI/18/0076</t>
  </si>
  <si>
    <t>FOI/18/0077</t>
  </si>
  <si>
    <t>FOI/18/0078</t>
  </si>
  <si>
    <t>FOI/18/0079</t>
  </si>
  <si>
    <t>FOI/18/0080</t>
  </si>
  <si>
    <t>FOI/18/0081</t>
  </si>
  <si>
    <t>FOI/18/0082</t>
  </si>
  <si>
    <t>FOI/18/0083</t>
  </si>
  <si>
    <t>FOI/18/0084</t>
  </si>
  <si>
    <t>FOI/18/0085</t>
  </si>
  <si>
    <t>FOI/18/0086</t>
  </si>
  <si>
    <t>FOI/18/0087</t>
  </si>
  <si>
    <t>FOI/18/0088</t>
  </si>
  <si>
    <t>FOI/18/0089</t>
  </si>
  <si>
    <t>FOI/18/0090</t>
  </si>
  <si>
    <t>FOI/18/0091</t>
  </si>
  <si>
    <t>FOI/18/0092</t>
  </si>
  <si>
    <t>FOI/18/0093</t>
  </si>
  <si>
    <t>FOI/18/0094</t>
  </si>
  <si>
    <t>FOI/18/0095</t>
  </si>
  <si>
    <t>FOI/18/0096</t>
  </si>
  <si>
    <t>FOI/18/0097</t>
  </si>
  <si>
    <t>FOI/18/0098</t>
  </si>
  <si>
    <t>FOI/18/0099</t>
  </si>
  <si>
    <t>FOI/18/0100</t>
  </si>
  <si>
    <t>FOI/18/0101</t>
  </si>
  <si>
    <t>FOI/18/0102</t>
  </si>
  <si>
    <t>FOI/18/0103</t>
  </si>
  <si>
    <t>FOI/18/0104</t>
  </si>
  <si>
    <t>FOI/18/0105</t>
  </si>
  <si>
    <t>FOI/18/0106</t>
  </si>
  <si>
    <t>FOI/18/0107</t>
  </si>
  <si>
    <t>FOI/18/0108</t>
  </si>
  <si>
    <t>FOI/18/0109</t>
  </si>
  <si>
    <t>FOI/18/0110</t>
  </si>
  <si>
    <t>FOI/18/0111</t>
  </si>
  <si>
    <t>FOI/18/0112</t>
  </si>
  <si>
    <t>FOI/18/0113</t>
  </si>
  <si>
    <t>FOI/18/0114</t>
  </si>
  <si>
    <t>FOI/18/0115</t>
  </si>
  <si>
    <t>FOI/18/0116</t>
  </si>
  <si>
    <t>FOI/18/0117</t>
  </si>
  <si>
    <t>FOI/18/0118</t>
  </si>
  <si>
    <t>FOI/18/0119</t>
  </si>
  <si>
    <t>FOI/18/0120</t>
  </si>
  <si>
    <t>FOI/18/0121</t>
  </si>
  <si>
    <t>FOI/18/0122</t>
  </si>
  <si>
    <t>FOI/18/0123</t>
  </si>
  <si>
    <t>FOI/18/0124</t>
  </si>
  <si>
    <t>FOI/18/0125</t>
  </si>
  <si>
    <t>FOI/18/0126</t>
  </si>
  <si>
    <t>FOI/18/0127</t>
  </si>
  <si>
    <t>FOI/18/0128</t>
  </si>
  <si>
    <t>FOI/18/0129</t>
  </si>
  <si>
    <t>FOI/18/0130</t>
  </si>
  <si>
    <t>FOI/18/0131</t>
  </si>
  <si>
    <t>FOI/18/0132</t>
  </si>
  <si>
    <t>FOI/18/0133</t>
  </si>
  <si>
    <t>FOI/18/0134</t>
  </si>
  <si>
    <t>FOI/18/0135</t>
  </si>
  <si>
    <t>FOI/18/0136</t>
  </si>
  <si>
    <t>FOI/18/0137</t>
  </si>
  <si>
    <t>FOI/18/0138</t>
  </si>
  <si>
    <t>FOI/18/0139</t>
  </si>
  <si>
    <t>FOI/18/0140</t>
  </si>
  <si>
    <t>FOI/18/0141</t>
  </si>
  <si>
    <t>FOI/18/0142</t>
  </si>
  <si>
    <t>FOI/18/0143</t>
  </si>
  <si>
    <t>FOI/18/0144</t>
  </si>
  <si>
    <t>FOI/18/0145</t>
  </si>
  <si>
    <t>FOI/18/0146</t>
  </si>
  <si>
    <t>FOI/18/0147</t>
  </si>
  <si>
    <t>FOI/18/0148</t>
  </si>
  <si>
    <t>FOI/18/0149</t>
  </si>
  <si>
    <t>FOI/18/0150</t>
  </si>
  <si>
    <t>FOI/18/0151</t>
  </si>
  <si>
    <t>FOI/18/0152</t>
  </si>
  <si>
    <t>FOI/18/0153</t>
  </si>
  <si>
    <t>FOI/18/0154</t>
  </si>
  <si>
    <t>FOI/18/0155</t>
  </si>
  <si>
    <t>FOI/18/0156</t>
  </si>
  <si>
    <t>FOI/18/0157</t>
  </si>
  <si>
    <t>FOI/18/0158</t>
  </si>
  <si>
    <t>FOI/18/0159</t>
  </si>
  <si>
    <t>FOI/18/0160</t>
  </si>
  <si>
    <t>FOI/18/0161</t>
  </si>
  <si>
    <t>FOI/18/0162</t>
  </si>
  <si>
    <t>FOI/18/0163</t>
  </si>
  <si>
    <t>FOI/18/0164</t>
  </si>
  <si>
    <t>FOI/18/0165</t>
  </si>
  <si>
    <t>FOI/18/0166</t>
  </si>
  <si>
    <t>FOI/18/0167</t>
  </si>
  <si>
    <t>FOI/18/0168</t>
  </si>
  <si>
    <t>FOI/18/0169</t>
  </si>
  <si>
    <t>FOI/18/0170</t>
  </si>
  <si>
    <t>FOI/18/0171</t>
  </si>
  <si>
    <t>FOI/18/0172</t>
  </si>
  <si>
    <t>FOI/18/0173</t>
  </si>
  <si>
    <t>FOI/18/0174</t>
  </si>
  <si>
    <t>FOI/18/0175</t>
  </si>
  <si>
    <t>FOI/18/0176</t>
  </si>
  <si>
    <t>FOI/18/0177</t>
  </si>
  <si>
    <t>FOI/18/0178</t>
  </si>
  <si>
    <t>FOI/18/0179</t>
  </si>
  <si>
    <t>FOI/18/0180</t>
  </si>
  <si>
    <t>FOI/18/0181</t>
  </si>
  <si>
    <t>FOI/18/0182</t>
  </si>
  <si>
    <t>FOI/18/0183</t>
  </si>
  <si>
    <t>FOI/18/0184</t>
  </si>
  <si>
    <t>FOI/18/0185</t>
  </si>
  <si>
    <t>FOI/18/0186</t>
  </si>
  <si>
    <t>FOI/18/0187</t>
  </si>
  <si>
    <t>FOI/18/0188</t>
  </si>
  <si>
    <t>FOI/18/0189</t>
  </si>
  <si>
    <t>FOI/18/0190</t>
  </si>
  <si>
    <t>FOI/18/0191</t>
  </si>
  <si>
    <t>FOI/18/0192</t>
  </si>
  <si>
    <t>FOI/18/0193</t>
  </si>
  <si>
    <t>FOI/18/0194</t>
  </si>
  <si>
    <t>FOI/18/0195</t>
  </si>
  <si>
    <t>FOI/18/0196</t>
  </si>
  <si>
    <t>FOI/18/0197</t>
  </si>
  <si>
    <t>FOI/18/0198</t>
  </si>
  <si>
    <t>FOI/18/0199</t>
  </si>
  <si>
    <t>FOI/18/0200</t>
  </si>
  <si>
    <t>FOI/18/0201</t>
  </si>
  <si>
    <t>FOI/18/0202</t>
  </si>
  <si>
    <t>FOI/18/0203</t>
  </si>
  <si>
    <t>FOI/18/0204</t>
  </si>
  <si>
    <t>FOI/18/0205</t>
  </si>
  <si>
    <t>FOI/18/0206</t>
  </si>
  <si>
    <t>FOI/18/0207</t>
  </si>
  <si>
    <t>FOI/18/0208</t>
  </si>
  <si>
    <t>FOI/18/0209</t>
  </si>
  <si>
    <t>FOI/18/0210</t>
  </si>
  <si>
    <t>FOI/18/0211</t>
  </si>
  <si>
    <t>FOI/18/0212</t>
  </si>
  <si>
    <t>FOI/18/0213</t>
  </si>
  <si>
    <t>FOI/18/0214</t>
  </si>
  <si>
    <t>FOI/18/0215</t>
  </si>
  <si>
    <t>FOI/18/0216</t>
  </si>
  <si>
    <t>FOI/18/0217</t>
  </si>
  <si>
    <t>FOI/18/0218</t>
  </si>
  <si>
    <t>FOI/18/0219</t>
  </si>
  <si>
    <t>FOI/18/0220</t>
  </si>
  <si>
    <t>FOI/18/0221</t>
  </si>
  <si>
    <t>FOI/18/0222</t>
  </si>
  <si>
    <t>FOI/18/0223</t>
  </si>
  <si>
    <t>FOI/18/0224</t>
  </si>
  <si>
    <t>FOI/18/0225</t>
  </si>
  <si>
    <t>FOI/18/0226</t>
  </si>
  <si>
    <t>FOI/18/0227</t>
  </si>
  <si>
    <t>FOI/18/0228</t>
  </si>
  <si>
    <t>FOI/18/0229</t>
  </si>
  <si>
    <t>FOI/18/0230</t>
  </si>
  <si>
    <t>FOI/18/0231</t>
  </si>
  <si>
    <t>FOI/18/0232</t>
  </si>
  <si>
    <t>FOI/18/0233</t>
  </si>
  <si>
    <t>FOI/18/0234</t>
  </si>
  <si>
    <t>FOI/18/0235</t>
  </si>
  <si>
    <t>FOI/18/0236</t>
  </si>
  <si>
    <t>FOI/18/0237</t>
  </si>
  <si>
    <t>FOI/18/0238</t>
  </si>
  <si>
    <t>FOI/18/0239</t>
  </si>
  <si>
    <t>FOI/18/0240</t>
  </si>
  <si>
    <t>FOI/18/0241</t>
  </si>
  <si>
    <t>FOI/18/0242</t>
  </si>
  <si>
    <t>FOI/18/0243</t>
  </si>
  <si>
    <t>FOI/18/0244</t>
  </si>
  <si>
    <t>FOI/18/0245</t>
  </si>
  <si>
    <t>FOI/18/0246</t>
  </si>
  <si>
    <t>FOI/18/0247</t>
  </si>
  <si>
    <t>FOI/18/0248</t>
  </si>
  <si>
    <t>FOI/18/0249</t>
  </si>
  <si>
    <t>FOI/18/0250</t>
  </si>
  <si>
    <t>FOI/18/0251</t>
  </si>
  <si>
    <t>FOI/18/0252</t>
  </si>
  <si>
    <t>FOI/18/0253</t>
  </si>
  <si>
    <t>FOI/18/0254</t>
  </si>
  <si>
    <t>FOI/18/0255</t>
  </si>
  <si>
    <t>FOI/18/0256</t>
  </si>
  <si>
    <t>FOI/18/0257</t>
  </si>
  <si>
    <t>FOI/18/0258</t>
  </si>
  <si>
    <t>FOI/18/0259</t>
  </si>
  <si>
    <t>FOI/18/0260</t>
  </si>
  <si>
    <t>FOI/18/0261</t>
  </si>
  <si>
    <t>FOI/18/0262</t>
  </si>
  <si>
    <t>FOI/18/0263</t>
  </si>
  <si>
    <t>FOI/18/0264</t>
  </si>
  <si>
    <t>FOI/18/0265</t>
  </si>
  <si>
    <t>FOI/18/0266</t>
  </si>
  <si>
    <t>FOI/18/0267</t>
  </si>
  <si>
    <t>FOI/18/0268</t>
  </si>
  <si>
    <t>FOI/18/0269</t>
  </si>
  <si>
    <t>FOI/18/0270</t>
  </si>
  <si>
    <t>FOI/18/0271</t>
  </si>
  <si>
    <t>FOI/18/0272</t>
  </si>
  <si>
    <t>FOI/18/0273</t>
  </si>
  <si>
    <t>FOI/18/0274</t>
  </si>
  <si>
    <t>FOI/18/0275</t>
  </si>
  <si>
    <t>FOI/18/0276</t>
  </si>
  <si>
    <t>FOI/18/0277</t>
  </si>
  <si>
    <t>FOI/18/0278</t>
  </si>
  <si>
    <t>FOI/18/0279</t>
  </si>
  <si>
    <t>FOI/18/0280</t>
  </si>
  <si>
    <t>FOI/18/0281</t>
  </si>
  <si>
    <t>FOI/18/0282</t>
  </si>
  <si>
    <t>FOI/18/0283</t>
  </si>
  <si>
    <t>FOI/18/0284</t>
  </si>
  <si>
    <t>FOI/18/0285</t>
  </si>
  <si>
    <t>FOI/18/0286</t>
  </si>
  <si>
    <t>FOI/18/0287</t>
  </si>
  <si>
    <t>FOI/18/0288</t>
  </si>
  <si>
    <t>FOI/18/0289</t>
  </si>
  <si>
    <t>FOI/18/0290</t>
  </si>
  <si>
    <t>FOI/18/0291</t>
  </si>
  <si>
    <t>FOI/18/0292</t>
  </si>
  <si>
    <t>FOI/18/0293</t>
  </si>
  <si>
    <t>FOI/18/0294</t>
  </si>
  <si>
    <t>FOI/18/0295</t>
  </si>
  <si>
    <t>FOI/18/0296</t>
  </si>
  <si>
    <t>FOI/18/0297</t>
  </si>
  <si>
    <t>FOI/18/0298</t>
  </si>
  <si>
    <t>FOI/18/0299</t>
  </si>
  <si>
    <t>FOI/18/0300</t>
  </si>
  <si>
    <t>FOI/18/0301</t>
  </si>
  <si>
    <t>FOI/18/0302</t>
  </si>
  <si>
    <t>FOI/18/0303</t>
  </si>
  <si>
    <t>FOI/18/0304</t>
  </si>
  <si>
    <t>FOI/18/0305</t>
  </si>
  <si>
    <t>FOI/18/0306</t>
  </si>
  <si>
    <t>FOI/18/0307</t>
  </si>
  <si>
    <t>FOI/18/0308</t>
  </si>
  <si>
    <t>FOI/18/0309</t>
  </si>
  <si>
    <t>FOI/18/0310</t>
  </si>
  <si>
    <t>FOI/18/0311</t>
  </si>
  <si>
    <t>FOI/18/0312</t>
  </si>
  <si>
    <t>FOI/18/0313</t>
  </si>
  <si>
    <t>FOI/18/0314</t>
  </si>
  <si>
    <t>FOI/18/0315</t>
  </si>
  <si>
    <t>FOI/18/0316</t>
  </si>
  <si>
    <t>FOI/18/0317</t>
  </si>
  <si>
    <t>FOI/18/0318</t>
  </si>
  <si>
    <t>FOI/18/0319</t>
  </si>
  <si>
    <t>FOI/18/0320</t>
  </si>
  <si>
    <t>FOI/18/0321</t>
  </si>
  <si>
    <t>FOI/18/0322</t>
  </si>
  <si>
    <t>FOI/18/0323</t>
  </si>
  <si>
    <t>FOI/18/0324</t>
  </si>
  <si>
    <t>FOI/18/0325</t>
  </si>
  <si>
    <t>FOI/18/0326</t>
  </si>
  <si>
    <t>FOI/18/0327</t>
  </si>
  <si>
    <t>FOI/18/0328</t>
  </si>
  <si>
    <t>FOI/18/0329</t>
  </si>
  <si>
    <t>FOI/18/0330</t>
  </si>
  <si>
    <t>FOI/18/0331</t>
  </si>
  <si>
    <t>FOI/18/0332</t>
  </si>
  <si>
    <t>FOI/18/0333</t>
  </si>
  <si>
    <t>FOI/18/0334</t>
  </si>
  <si>
    <t>FOI/18/0335</t>
  </si>
  <si>
    <t>FOI/18/0336</t>
  </si>
  <si>
    <t>FOI/18/0337</t>
  </si>
  <si>
    <t>FOI/18/0338</t>
  </si>
  <si>
    <t>FOI/18/0339</t>
  </si>
  <si>
    <t>FOI/18/0340</t>
  </si>
  <si>
    <t>FOI/18/0341</t>
  </si>
  <si>
    <t>FOI/18/0342</t>
  </si>
  <si>
    <t>FOI/18/0343</t>
  </si>
  <si>
    <t>FOI/18/0344</t>
  </si>
  <si>
    <t>FOI/18/0345</t>
  </si>
  <si>
    <t>FOI/18/0346</t>
  </si>
  <si>
    <t>FOI/18/0347</t>
  </si>
  <si>
    <t>FOI/18/0348</t>
  </si>
  <si>
    <t>FOI/18/0349</t>
  </si>
  <si>
    <t>FOI/18/0350</t>
  </si>
  <si>
    <t>FOI/18/0351</t>
  </si>
  <si>
    <t>FOI/18/0352</t>
  </si>
  <si>
    <t>FOI/18/0353</t>
  </si>
  <si>
    <t>FOI/18/0354</t>
  </si>
  <si>
    <t>FOI/18/0355</t>
  </si>
  <si>
    <t>FOI/18/0356</t>
  </si>
  <si>
    <t>FOI/18/0357</t>
  </si>
  <si>
    <t>FOI/18/0358</t>
  </si>
  <si>
    <t>FOI/18/0359</t>
  </si>
  <si>
    <t>FOI/18/0360</t>
  </si>
  <si>
    <t>FOI/18/0361</t>
  </si>
  <si>
    <t>FOI/18/0362</t>
  </si>
  <si>
    <t>FOI/18/0363</t>
  </si>
  <si>
    <t>FOI/18/0364</t>
  </si>
  <si>
    <t>FOI/18/0365</t>
  </si>
  <si>
    <t>FOI/18/0366</t>
  </si>
  <si>
    <t>FOI/18/0367</t>
  </si>
  <si>
    <t>FOI/18/0368</t>
  </si>
  <si>
    <t>FOI/18/0369</t>
  </si>
  <si>
    <t>FOI/18/0370</t>
  </si>
  <si>
    <t>FOI/18/0371</t>
  </si>
  <si>
    <t>FOI/18/0372</t>
  </si>
  <si>
    <t>FOI/18/0373</t>
  </si>
  <si>
    <t>FOI/18/0374</t>
  </si>
  <si>
    <t>FOI/18/0375</t>
  </si>
  <si>
    <t>FOI/18/0376</t>
  </si>
  <si>
    <t>FOI/18/0377</t>
  </si>
  <si>
    <t>FOI/18/0378</t>
  </si>
  <si>
    <t>FOI/18/0379</t>
  </si>
  <si>
    <t>FOI/18/0380</t>
  </si>
  <si>
    <t>FOI/18/0381</t>
  </si>
  <si>
    <t>FOI/18/0382</t>
  </si>
  <si>
    <t>FOI/18/0383</t>
  </si>
  <si>
    <t>FOI/18/0384</t>
  </si>
  <si>
    <t>FOI/18/0385</t>
  </si>
  <si>
    <t>FOI/18/0386</t>
  </si>
  <si>
    <t>FOI/18/0387</t>
  </si>
  <si>
    <t>FOI/18/0388</t>
  </si>
  <si>
    <t>FOI/18/0389</t>
  </si>
  <si>
    <t>FOI/18/0390</t>
  </si>
  <si>
    <t>FOI/18/0391</t>
  </si>
  <si>
    <t>FOI/18/0392</t>
  </si>
  <si>
    <t>FOI/18/0393</t>
  </si>
  <si>
    <t>FOI/18/0394</t>
  </si>
  <si>
    <t>FOI/18/0395</t>
  </si>
  <si>
    <t>FOI/18/0396</t>
  </si>
  <si>
    <t>FOI/18/0397</t>
  </si>
  <si>
    <t>FOI/18/0398</t>
  </si>
  <si>
    <t>FOI/18/0399</t>
  </si>
  <si>
    <t>FOI/18/0400</t>
  </si>
  <si>
    <t>FOI/18/0401</t>
  </si>
  <si>
    <t>FOI/18/0402</t>
  </si>
  <si>
    <t>FOI/18/0403</t>
  </si>
  <si>
    <t>FOI/18/0404</t>
  </si>
  <si>
    <t>FOI/18/0405</t>
  </si>
  <si>
    <t>FOI/18/0406</t>
  </si>
  <si>
    <t>FOI/18/0407</t>
  </si>
  <si>
    <t>FOI/18/0408</t>
  </si>
  <si>
    <t>FOI/18/0409</t>
  </si>
  <si>
    <t>FOI/18/0410</t>
  </si>
  <si>
    <t>FOI/18/0411</t>
  </si>
  <si>
    <t>FOI/18/0412</t>
  </si>
  <si>
    <t>FOI/18/0413</t>
  </si>
  <si>
    <t>FOI/18/0414</t>
  </si>
  <si>
    <t>FOI/18/0415</t>
  </si>
  <si>
    <t>FOI/18/0416</t>
  </si>
  <si>
    <t>FOI/18/0417</t>
  </si>
  <si>
    <t>FOI/18/0418</t>
  </si>
  <si>
    <t>FOI/18/0419</t>
  </si>
  <si>
    <t>FOI/18/0420</t>
  </si>
  <si>
    <t>FOI/18/0421</t>
  </si>
  <si>
    <t>FOI/18/0422</t>
  </si>
  <si>
    <t>FOI/18/0423</t>
  </si>
  <si>
    <t>FOI/18/0424</t>
  </si>
  <si>
    <t>FOI/18/0425</t>
  </si>
  <si>
    <t>FOI/18/0426</t>
  </si>
  <si>
    <t>FOI/18/0427</t>
  </si>
  <si>
    <t>FOI/18/0428</t>
  </si>
  <si>
    <t>FOI/18/0429</t>
  </si>
  <si>
    <t>FOI/18/0430</t>
  </si>
  <si>
    <t>FOI/18/0431</t>
  </si>
  <si>
    <t>FOI/18/0432</t>
  </si>
  <si>
    <t>FOI/18/0433</t>
  </si>
  <si>
    <t>FOI/18/0434</t>
  </si>
  <si>
    <t>FOI/18/0435</t>
  </si>
  <si>
    <t>FOI/18/0436</t>
  </si>
  <si>
    <t>FOI/18/0437</t>
  </si>
  <si>
    <t>FOI/18/0438</t>
  </si>
  <si>
    <t>FOI/18/0439</t>
  </si>
  <si>
    <t>FOI/18/0440</t>
  </si>
  <si>
    <t>FOI/18/0441</t>
  </si>
  <si>
    <t>FOI/18/0442</t>
  </si>
  <si>
    <t>FOI/18/0443</t>
  </si>
  <si>
    <t>FOI/18/0444</t>
  </si>
  <si>
    <t>FOI/18/0445</t>
  </si>
  <si>
    <t>FOI/18/0446</t>
  </si>
  <si>
    <t>FOI/18/0447</t>
  </si>
  <si>
    <t>FOI/18/0448</t>
  </si>
  <si>
    <t>FOI/18/0449</t>
  </si>
  <si>
    <t>FOI/18/0450</t>
  </si>
  <si>
    <t>FOI/18/0451</t>
  </si>
  <si>
    <t>FOI/18/0452</t>
  </si>
  <si>
    <t>FOI/18/0453</t>
  </si>
  <si>
    <t>FOI/18/0454</t>
  </si>
  <si>
    <t>FOI/18/0455</t>
  </si>
  <si>
    <t>FOI/18/0456</t>
  </si>
  <si>
    <t>FOI/18/0457</t>
  </si>
  <si>
    <t>FOI/18/0458</t>
  </si>
  <si>
    <t>FOI/18/0459</t>
  </si>
  <si>
    <t>FOI/18/0460</t>
  </si>
  <si>
    <t>FOI/18/0461</t>
  </si>
  <si>
    <t>FOI/18/0462</t>
  </si>
  <si>
    <t>FOI/18/0463</t>
  </si>
  <si>
    <t>FOI/18/0464</t>
  </si>
  <si>
    <t>FOI/18/0465</t>
  </si>
  <si>
    <t>FOI/18/0466</t>
  </si>
  <si>
    <t>FOI/18/0467</t>
  </si>
  <si>
    <t>FOI/18/0468</t>
  </si>
  <si>
    <t>FOI/18/0469</t>
  </si>
  <si>
    <t>FOI/18/0470</t>
  </si>
  <si>
    <t>FOI/18/0471</t>
  </si>
  <si>
    <t>FOI/18/0472</t>
  </si>
  <si>
    <t>FOI/18/0473</t>
  </si>
  <si>
    <t>FOI/18/0474</t>
  </si>
  <si>
    <t>FOI/18/0475</t>
  </si>
  <si>
    <t>FOI/18/0476</t>
  </si>
  <si>
    <t>FOI/18/0477</t>
  </si>
  <si>
    <t>FOI/18/0478</t>
  </si>
  <si>
    <t>FOI/18/0479</t>
  </si>
  <si>
    <t>FOI/18/0480</t>
  </si>
  <si>
    <t>FOI/18/0481</t>
  </si>
  <si>
    <t>FOI/18/0482</t>
  </si>
  <si>
    <t>FOI/18/0483</t>
  </si>
  <si>
    <t>FOI/18/0484</t>
  </si>
  <si>
    <t>FOI/18/0485</t>
  </si>
  <si>
    <t>FOI/18/0486</t>
  </si>
  <si>
    <t>FOI/18/0487</t>
  </si>
  <si>
    <t>FOI/18/0488</t>
  </si>
  <si>
    <t>FOI/18/0489</t>
  </si>
  <si>
    <t>FOI/18/0490</t>
  </si>
  <si>
    <t>FOI/18/0491</t>
  </si>
  <si>
    <t>FOI/18/0492</t>
  </si>
  <si>
    <t>FOI/18/0493</t>
  </si>
  <si>
    <t>FOI/18/0494</t>
  </si>
  <si>
    <t>FOI/18/0495</t>
  </si>
  <si>
    <t>FOI/18/0496</t>
  </si>
  <si>
    <t>FOI/18/0497</t>
  </si>
  <si>
    <t>FOI/18/0498</t>
  </si>
  <si>
    <t>FOI/18/0499</t>
  </si>
  <si>
    <t>FOI/18/0500</t>
  </si>
  <si>
    <t>FOI/18/0501</t>
  </si>
  <si>
    <t>FOI/18/0502</t>
  </si>
  <si>
    <t>FOI/18/0503</t>
  </si>
  <si>
    <t>FOI/18/0504</t>
  </si>
  <si>
    <t>FOI/18/0505</t>
  </si>
  <si>
    <t>FOI/18/0506</t>
  </si>
  <si>
    <t>FOI/18/0507</t>
  </si>
  <si>
    <t>FOI/18/0508</t>
  </si>
  <si>
    <t>FOI/18/0509</t>
  </si>
  <si>
    <t>FOI/18/0510</t>
  </si>
  <si>
    <t>FOI/18/0511</t>
  </si>
  <si>
    <t>FOI/18/0512</t>
  </si>
  <si>
    <t>FOI/18/0513</t>
  </si>
  <si>
    <t>FOI/18/0514</t>
  </si>
  <si>
    <t>FOI/18/0515</t>
  </si>
  <si>
    <t>FOI/18/0516</t>
  </si>
  <si>
    <t>FOI/18/0517</t>
  </si>
  <si>
    <t>FOI/18/0518</t>
  </si>
  <si>
    <t>FOI/18/0519</t>
  </si>
  <si>
    <t>FOI/18/0520</t>
  </si>
  <si>
    <t>FOI/18/0521</t>
  </si>
  <si>
    <t>FOI/18/0522</t>
  </si>
  <si>
    <t>FOI/18/0523</t>
  </si>
  <si>
    <t>FOI/18/0524</t>
  </si>
  <si>
    <t>FOI/18/0525</t>
  </si>
  <si>
    <t>FOI/18/0526</t>
  </si>
  <si>
    <t>FOI/18/0527</t>
  </si>
  <si>
    <t>FOI/18/0528</t>
  </si>
  <si>
    <t>FOI/18/0529</t>
  </si>
  <si>
    <t>FOI/18/0530</t>
  </si>
  <si>
    <t>FOI/18/0531</t>
  </si>
  <si>
    <t>FOI/18/0532</t>
  </si>
  <si>
    <t>FOI/18/0533</t>
  </si>
  <si>
    <t>FOI/18/0534</t>
  </si>
  <si>
    <t>FOI/18/0535</t>
  </si>
  <si>
    <t>FOI/18/0536</t>
  </si>
  <si>
    <t>FOI/18/0537</t>
  </si>
  <si>
    <t>FOI/18/0538</t>
  </si>
  <si>
    <t>FOI/18/0539</t>
  </si>
  <si>
    <t>FOI/18/0540</t>
  </si>
  <si>
    <t>FOI/18/0541</t>
  </si>
  <si>
    <t>FOI/18/0542</t>
  </si>
  <si>
    <t>FOI/18/0543</t>
  </si>
  <si>
    <t>FOI/18/0544</t>
  </si>
  <si>
    <t>FOI/18/0545</t>
  </si>
  <si>
    <t>FOI/18/0546</t>
  </si>
  <si>
    <t>FOI/18/0547</t>
  </si>
  <si>
    <t>FOI/18/0548</t>
  </si>
  <si>
    <t>FOI/18/0549</t>
  </si>
  <si>
    <t>FOI/18/0550</t>
  </si>
  <si>
    <t>FOI/18/0551</t>
  </si>
  <si>
    <t>FOI/18/0552</t>
  </si>
  <si>
    <t>FOI/18/0553</t>
  </si>
  <si>
    <t>FOI/18/0554</t>
  </si>
  <si>
    <t>FOI/18/0555</t>
  </si>
  <si>
    <t>FOI/18/0556</t>
  </si>
  <si>
    <t>FOI/18/0557</t>
  </si>
  <si>
    <t>FOI/18/0558</t>
  </si>
  <si>
    <t>FOI/18/0559</t>
  </si>
  <si>
    <t>FOI/18/0560</t>
  </si>
  <si>
    <t>FOI/18/0561</t>
  </si>
  <si>
    <t>FOI/18/0562</t>
  </si>
  <si>
    <t>FOI/18/0563</t>
  </si>
  <si>
    <t>FOI/18/0564</t>
  </si>
  <si>
    <t>FOI/18/0565</t>
  </si>
  <si>
    <t>FOI/18/0566</t>
  </si>
  <si>
    <t>FOI/18/0567</t>
  </si>
  <si>
    <t>FOI/18/0568</t>
  </si>
  <si>
    <t>FOI/18/0569</t>
  </si>
  <si>
    <t>FOI/18/0570</t>
  </si>
  <si>
    <t>FOI/18/0571</t>
  </si>
  <si>
    <t>FOI/18/0572</t>
  </si>
  <si>
    <t>FOI/18/0573</t>
  </si>
  <si>
    <t>FOI/18/0574</t>
  </si>
  <si>
    <t>FOI/18/0575</t>
  </si>
  <si>
    <t>FOI/18/0576</t>
  </si>
  <si>
    <t>FOI/18/0577</t>
  </si>
  <si>
    <t>FOI/18/0578</t>
  </si>
  <si>
    <t>FOI/18/0579</t>
  </si>
  <si>
    <t>FOI/18/0580</t>
  </si>
  <si>
    <t>FOI/18/0581</t>
  </si>
  <si>
    <t>FOI/18/0582</t>
  </si>
  <si>
    <t>FOI/18/0583</t>
  </si>
  <si>
    <t>FOI/18/0584</t>
  </si>
  <si>
    <t>FOI/18/0585</t>
  </si>
  <si>
    <t>FOI/18/0586</t>
  </si>
  <si>
    <t>FOI/18/0587</t>
  </si>
  <si>
    <t>FOI/18/0588</t>
  </si>
  <si>
    <t>FOI/18/0589</t>
  </si>
  <si>
    <t>FOI/18/0590</t>
  </si>
  <si>
    <t>FOI/18/0591</t>
  </si>
  <si>
    <t>FOI/18/0592</t>
  </si>
  <si>
    <t>FOI/18/0593</t>
  </si>
  <si>
    <t>FOI/18/0594</t>
  </si>
  <si>
    <t>FOI/18/0595</t>
  </si>
  <si>
    <t>FOI/18/0596</t>
  </si>
  <si>
    <t>FOI/18/0597</t>
  </si>
  <si>
    <t>FOI/18/0598</t>
  </si>
  <si>
    <t>FOI/18/0599</t>
  </si>
  <si>
    <t>FOI/18/0600</t>
  </si>
  <si>
    <t>FOI/18/0601</t>
  </si>
  <si>
    <t>FOI/18/0602</t>
  </si>
  <si>
    <t>FOI/18/0603</t>
  </si>
  <si>
    <t>FOI/18/0604</t>
  </si>
  <si>
    <t>FOI/18/0605</t>
  </si>
  <si>
    <t>FOI/18/0606</t>
  </si>
  <si>
    <t>FOI/18/0607</t>
  </si>
  <si>
    <t>FOI/18/0608</t>
  </si>
  <si>
    <t>FOI/18/0609</t>
  </si>
  <si>
    <t>FOI/18/0610</t>
  </si>
  <si>
    <t>FOI/18/0611</t>
  </si>
  <si>
    <t>FOI/18/0612</t>
  </si>
  <si>
    <t>FOI/18/0613</t>
  </si>
  <si>
    <t>FOI/18/0614</t>
  </si>
  <si>
    <t>FOI/18/0615</t>
  </si>
  <si>
    <t>FOI/18/0616</t>
  </si>
  <si>
    <t>FOI/18/0617</t>
  </si>
  <si>
    <t>FOI/18/0618</t>
  </si>
  <si>
    <t>FOI/18/0619</t>
  </si>
  <si>
    <t>FOI/18/0620</t>
  </si>
  <si>
    <t>FOI/18/0621</t>
  </si>
  <si>
    <t>FOI/18/0622</t>
  </si>
  <si>
    <t>FOI/18/0623</t>
  </si>
  <si>
    <t>FOI/18/0624</t>
  </si>
  <si>
    <t>FOI/18/0625</t>
  </si>
  <si>
    <t>FOI/18/0626</t>
  </si>
  <si>
    <t>FOI/18/0627</t>
  </si>
  <si>
    <t>FOI/18/0628</t>
  </si>
  <si>
    <t>FOI/18/0629</t>
  </si>
  <si>
    <t>FOI/18/0630</t>
  </si>
  <si>
    <t>FOI/18/0631</t>
  </si>
  <si>
    <t>FOI/18/0632</t>
  </si>
  <si>
    <t>FOI/18/0633</t>
  </si>
  <si>
    <t>FOI/18/0634</t>
  </si>
  <si>
    <t>FOI/18/0635</t>
  </si>
  <si>
    <t>FOI/18/0636</t>
  </si>
  <si>
    <t>FOI/18/0637</t>
  </si>
  <si>
    <t>FOI/18/0638</t>
  </si>
  <si>
    <t>FOI/18/0639</t>
  </si>
  <si>
    <t>FOI/18/0640</t>
  </si>
  <si>
    <t>FOI/18/0641</t>
  </si>
  <si>
    <t>FOI/18/0642</t>
  </si>
  <si>
    <t>FOI/18/0643</t>
  </si>
  <si>
    <t>FOI/18/0644</t>
  </si>
  <si>
    <t>FOI/18/0645</t>
  </si>
  <si>
    <t>FOI/18/0646</t>
  </si>
  <si>
    <t>FOI/18/0647</t>
  </si>
  <si>
    <t>FOI/18/0648</t>
  </si>
  <si>
    <t>FOI/18/0649</t>
  </si>
  <si>
    <t>FOI/18/0650</t>
  </si>
  <si>
    <t>FOI/18/0651</t>
  </si>
  <si>
    <t>FOI/18/0652</t>
  </si>
  <si>
    <t>FOI/18/0653</t>
  </si>
  <si>
    <t>FOI/18/0654</t>
  </si>
  <si>
    <t>FOI/18/0655</t>
  </si>
  <si>
    <t>FOI/18/0656</t>
  </si>
  <si>
    <t>FOI/18/0657</t>
  </si>
  <si>
    <t>FOI/18/0658</t>
  </si>
  <si>
    <t>FOI/18/0659</t>
  </si>
  <si>
    <t>FOI/18/0660</t>
  </si>
  <si>
    <t>FOI/18/0661</t>
  </si>
  <si>
    <t>FOI/18/0662</t>
  </si>
  <si>
    <t>FOI/18/0663</t>
  </si>
  <si>
    <t>FOI/18/0664</t>
  </si>
  <si>
    <t>FOI/18/0665</t>
  </si>
  <si>
    <t>FOI/18/0666</t>
  </si>
  <si>
    <t>FOI/18/0667</t>
  </si>
  <si>
    <t>FOI/18/0668</t>
  </si>
  <si>
    <t>FOI/18/0669</t>
  </si>
  <si>
    <t>FOI/18/0670</t>
  </si>
  <si>
    <t>FOI/18/0671</t>
  </si>
  <si>
    <t>FOI/18/0672</t>
  </si>
  <si>
    <t>FOI/18/0673</t>
  </si>
  <si>
    <t>FOI/18/0674</t>
  </si>
  <si>
    <t>FOI/18/0675</t>
  </si>
  <si>
    <t>FOI/18/0676</t>
  </si>
  <si>
    <t>FOI/18/0677</t>
  </si>
  <si>
    <t>FOI/18/0678</t>
  </si>
  <si>
    <t>FOI/18/0679</t>
  </si>
  <si>
    <t>FOI/18/0680</t>
  </si>
  <si>
    <t>FOI/18/0681</t>
  </si>
  <si>
    <t>FOI/18/0682</t>
  </si>
  <si>
    <t>FOI/18/0683</t>
  </si>
  <si>
    <t>FOI/18/0684</t>
  </si>
  <si>
    <t>FOI/18/0685</t>
  </si>
  <si>
    <t>FOI/18/0686</t>
  </si>
  <si>
    <t>FOI/18/0687</t>
  </si>
  <si>
    <t>FOI/18/0688</t>
  </si>
  <si>
    <t>FOI/18/0689</t>
  </si>
  <si>
    <t>FOI/18/0690</t>
  </si>
  <si>
    <t>FOI/18/0691</t>
  </si>
  <si>
    <t>FOI/18/0692</t>
  </si>
  <si>
    <t>FOI/18/0693</t>
  </si>
  <si>
    <t>FOI/18/0694</t>
  </si>
  <si>
    <t>FOI/18/0695</t>
  </si>
  <si>
    <t>FOI/18/0696</t>
  </si>
  <si>
    <t>FOI/18/0697</t>
  </si>
  <si>
    <t>FOI/18/0698</t>
  </si>
  <si>
    <t>FOI/18/0699</t>
  </si>
  <si>
    <t>FOI/18/0700</t>
  </si>
  <si>
    <t>FOI/18/0701</t>
  </si>
  <si>
    <t>FOI/18/0702</t>
  </si>
  <si>
    <t>FOI/18/0703</t>
  </si>
  <si>
    <t>FOI/18/0704</t>
  </si>
  <si>
    <t>FOI/18/0705</t>
  </si>
  <si>
    <t>FOI/18/0706</t>
  </si>
  <si>
    <t>FOI/18/0707</t>
  </si>
  <si>
    <t>FOI/18/0708</t>
  </si>
  <si>
    <t>FOI/18/0709</t>
  </si>
  <si>
    <t>FOI/18/0710</t>
  </si>
  <si>
    <t>FOI/18/0711</t>
  </si>
  <si>
    <t>FOI/18/0712</t>
  </si>
  <si>
    <t>FOI/18/0713</t>
  </si>
  <si>
    <t>FOI/18/0714</t>
  </si>
  <si>
    <t>FOI/18/0715</t>
  </si>
  <si>
    <t>FOI/18/0716</t>
  </si>
  <si>
    <t>FOI/18/0717</t>
  </si>
  <si>
    <t>FOI/18/0718</t>
  </si>
  <si>
    <t>FOI/18/0719</t>
  </si>
  <si>
    <t>FOI/18/0720</t>
  </si>
  <si>
    <t>FOI/18/0721</t>
  </si>
  <si>
    <t>FOI/18/0722</t>
  </si>
  <si>
    <t>FOI/18/0723</t>
  </si>
  <si>
    <t>FOI/18/0724</t>
  </si>
  <si>
    <t>FOI/18/0725</t>
  </si>
  <si>
    <t>FOI/18/0726</t>
  </si>
  <si>
    <t>FOI/18/0727</t>
  </si>
  <si>
    <t>FOI/18/0728</t>
  </si>
  <si>
    <t>FOI/18/0729</t>
  </si>
  <si>
    <t>FOI/18/0730</t>
  </si>
  <si>
    <t>FOI/18/0731</t>
  </si>
  <si>
    <t>FOI/18/0732</t>
  </si>
  <si>
    <t>FOI/18/0733</t>
  </si>
  <si>
    <t>FOI/18/0734</t>
  </si>
  <si>
    <t>FOI/18/0735</t>
  </si>
  <si>
    <t>FOI/18/0736</t>
  </si>
  <si>
    <t>FOI/18/0737</t>
  </si>
  <si>
    <t>FOI/18/0738</t>
  </si>
  <si>
    <t>FOI/18/0739</t>
  </si>
  <si>
    <t>FOI/18/0740</t>
  </si>
  <si>
    <t>FOI/18/0741</t>
  </si>
  <si>
    <t>FOI/18/0742</t>
  </si>
  <si>
    <t>FOI/18/0743</t>
  </si>
  <si>
    <t>FOI/18/0744</t>
  </si>
  <si>
    <t>FOI/18/0745</t>
  </si>
  <si>
    <t>FOI/18/0746</t>
  </si>
  <si>
    <t>FOI/18/0747</t>
  </si>
  <si>
    <t>FOI/18/0748</t>
  </si>
  <si>
    <t>FOI/18/0749</t>
  </si>
  <si>
    <t>FOI/18/0750</t>
  </si>
  <si>
    <t>FOI/18/0751</t>
  </si>
  <si>
    <t>FOI/18/0752</t>
  </si>
  <si>
    <t>FOI/18/0753</t>
  </si>
  <si>
    <t>FOI/18/0754</t>
  </si>
  <si>
    <t>FOI/18/0755</t>
  </si>
  <si>
    <t>FOI/18/0756</t>
  </si>
  <si>
    <t>FOI/18/0757</t>
  </si>
  <si>
    <t>FOI/18/0758</t>
  </si>
  <si>
    <t>FOI/18/0759</t>
  </si>
  <si>
    <t>FOI/18/0760</t>
  </si>
  <si>
    <t>FOI/18/0761</t>
  </si>
  <si>
    <t>FOI/18/0762</t>
  </si>
  <si>
    <t>FOI/18/0763</t>
  </si>
  <si>
    <t>FOI/18/0764</t>
  </si>
  <si>
    <t>FOI/18/0765</t>
  </si>
  <si>
    <t>FOI/18/0766</t>
  </si>
  <si>
    <t>FOI/18/0767</t>
  </si>
  <si>
    <t>FOI/18/0768</t>
  </si>
  <si>
    <t>FOI/18/0769</t>
  </si>
  <si>
    <t>FOI/18/0770</t>
  </si>
  <si>
    <t>FOI/18/0771</t>
  </si>
  <si>
    <t>FOI/18/0772</t>
  </si>
  <si>
    <t>FOI/18/0773</t>
  </si>
  <si>
    <t>FOI/18/0774</t>
  </si>
  <si>
    <t>FOI/18/0775</t>
  </si>
  <si>
    <t>FOI/18/0776</t>
  </si>
  <si>
    <t>FOI/18/0777</t>
  </si>
  <si>
    <t>FOI/18/0778</t>
  </si>
  <si>
    <t>FOI/18/0779</t>
  </si>
  <si>
    <t>FOI/18/0780</t>
  </si>
  <si>
    <t>FOI/18/0781</t>
  </si>
  <si>
    <t>FOI/18/0782</t>
  </si>
  <si>
    <t>FOI/18/0783</t>
  </si>
  <si>
    <t>FOI/18/0784</t>
  </si>
  <si>
    <t>FOI/18/0785</t>
  </si>
  <si>
    <t>FOI/18/0786</t>
  </si>
  <si>
    <t>FOI/18/0787</t>
  </si>
  <si>
    <t>FOI/18/0788</t>
  </si>
  <si>
    <t>FOI/18/0789</t>
  </si>
  <si>
    <t>FOI/18/0790</t>
  </si>
  <si>
    <t>FOI/18/0791</t>
  </si>
  <si>
    <t>FOI/18/0792</t>
  </si>
  <si>
    <t>FOI/18/0793</t>
  </si>
  <si>
    <t>FOI/18/0794</t>
  </si>
  <si>
    <t>FOI/18/0795</t>
  </si>
  <si>
    <t>FOI/18/0796</t>
  </si>
  <si>
    <t>FOI/18/0797</t>
  </si>
  <si>
    <t>FOI/18/0798</t>
  </si>
  <si>
    <t>FOI/18/0799</t>
  </si>
  <si>
    <t>FOI/18/0800</t>
  </si>
  <si>
    <t>FOI/18/0801</t>
  </si>
  <si>
    <t>FOI/18/0802</t>
  </si>
  <si>
    <t>FOI/18/0803</t>
  </si>
  <si>
    <t>FOI/18/0804</t>
  </si>
  <si>
    <t>FOI/18/0805</t>
  </si>
  <si>
    <t>FOI/18/0806</t>
  </si>
  <si>
    <t>FOI/18/0807</t>
  </si>
  <si>
    <t>FOI/18/0808</t>
  </si>
  <si>
    <t>FOI/18/0809</t>
  </si>
  <si>
    <t>FOI/18/0810</t>
  </si>
  <si>
    <t>FOI/18/0811</t>
  </si>
  <si>
    <t>FOI/18/0812</t>
  </si>
  <si>
    <t>FOI/18/0813</t>
  </si>
  <si>
    <t>FOI/18/0814</t>
  </si>
  <si>
    <t>FOI/18/0815</t>
  </si>
  <si>
    <t>FOI/18/0816</t>
  </si>
  <si>
    <t>FOI/18/0817</t>
  </si>
  <si>
    <t>FOI/18/0818</t>
  </si>
  <si>
    <t>FOI/18/0819</t>
  </si>
  <si>
    <t>FOI/18/0820</t>
  </si>
  <si>
    <t>FOI/18/0821</t>
  </si>
  <si>
    <t>FOI/18/0822</t>
  </si>
  <si>
    <t>FOI/18/0823</t>
  </si>
  <si>
    <t>FOI/18/0824</t>
  </si>
  <si>
    <t>FOI/18/0825</t>
  </si>
  <si>
    <t>FOI/18/0826</t>
  </si>
  <si>
    <t>FOI/18/0827</t>
  </si>
  <si>
    <t>FOI/18/0828</t>
  </si>
  <si>
    <t>FOI/18/0829</t>
  </si>
  <si>
    <t>FOI/18/0830</t>
  </si>
  <si>
    <t>FOI/18/0831</t>
  </si>
  <si>
    <t>FOI/18/0832</t>
  </si>
  <si>
    <t>FOI/18/0833</t>
  </si>
  <si>
    <t>FOI/18/0834</t>
  </si>
  <si>
    <t>FOI/18/0835</t>
  </si>
  <si>
    <t>FOI/18/0836</t>
  </si>
  <si>
    <t>FOI/18/0837</t>
  </si>
  <si>
    <t>FOI/18/0838</t>
  </si>
  <si>
    <t>FOI/18/0839</t>
  </si>
  <si>
    <t>FOI/18/0840</t>
  </si>
  <si>
    <t>FOI/18/0841</t>
  </si>
  <si>
    <t>FOI/18/0842</t>
  </si>
  <si>
    <t>FOI/18/0843</t>
  </si>
  <si>
    <t>FOI/18/0844</t>
  </si>
  <si>
    <t>FOI/18/0845</t>
  </si>
  <si>
    <t>FOI/18/0846</t>
  </si>
  <si>
    <t>FOI/18/0847</t>
  </si>
  <si>
    <t>FOI/18/0848</t>
  </si>
  <si>
    <t>FOI/18/0849</t>
  </si>
  <si>
    <t>FOI/18/0850</t>
  </si>
  <si>
    <t>FOI/18/0851</t>
  </si>
  <si>
    <t>FOI/18/0852</t>
  </si>
  <si>
    <t>FOI/18/0853</t>
  </si>
  <si>
    <t>FOI/18/0854</t>
  </si>
  <si>
    <t>FOI/18/0855</t>
  </si>
  <si>
    <t>FOI/18/0856</t>
  </si>
  <si>
    <t>FOI/18/0857</t>
  </si>
  <si>
    <t>FOI/18/0858</t>
  </si>
  <si>
    <t>FOI/18/0859</t>
  </si>
  <si>
    <t>FOI/18/0860</t>
  </si>
  <si>
    <t>FOI/18/0861</t>
  </si>
  <si>
    <t>FOI/18/0862</t>
  </si>
  <si>
    <t>FOI/18/0863</t>
  </si>
  <si>
    <t>FOI/18/0864</t>
  </si>
  <si>
    <t>FOI/18/0865</t>
  </si>
  <si>
    <t>FOI/18/0866</t>
  </si>
  <si>
    <t>FOI/18/0867</t>
  </si>
  <si>
    <t>FOI/18/0868</t>
  </si>
  <si>
    <t>FOI/18/0869</t>
  </si>
  <si>
    <t>FOI/18/0870</t>
  </si>
  <si>
    <t>FOI/18/0871</t>
  </si>
  <si>
    <t>FOI/18/0872</t>
  </si>
  <si>
    <t>FOI/18/0873</t>
  </si>
  <si>
    <t>FOI/18/0874</t>
  </si>
  <si>
    <t>FOI/18/0875</t>
  </si>
  <si>
    <t>FOI/18/0876</t>
  </si>
  <si>
    <t>FOI/18/0877</t>
  </si>
  <si>
    <t>FOI/18/0878</t>
  </si>
  <si>
    <t>FOI/18/0879</t>
  </si>
  <si>
    <t>FOI/18/0880</t>
  </si>
  <si>
    <t>FOI/18/0881</t>
  </si>
  <si>
    <t>FOI/18/0882</t>
  </si>
  <si>
    <t>FOI/18/0883</t>
  </si>
  <si>
    <t>FOI/18/0884</t>
  </si>
  <si>
    <t>FOI/18/0885</t>
  </si>
  <si>
    <t>FOI/18/0886</t>
  </si>
  <si>
    <t>FOI/18/0887</t>
  </si>
  <si>
    <t>FOI/18/0888</t>
  </si>
  <si>
    <t>FOI/18/0889</t>
  </si>
  <si>
    <t>FOI/18/0890</t>
  </si>
  <si>
    <t>FOI/18/0891</t>
  </si>
  <si>
    <t>FOI/18/0892</t>
  </si>
  <si>
    <t>FOI/18/0893</t>
  </si>
  <si>
    <t>FOI/18/0894</t>
  </si>
  <si>
    <t>FOI/18/0895</t>
  </si>
  <si>
    <t>FOI/18/0896</t>
  </si>
  <si>
    <t>FOI/18/0897</t>
  </si>
  <si>
    <t>FOI/18/0898</t>
  </si>
  <si>
    <t>FOI/18/0899</t>
  </si>
  <si>
    <t>FOI/18/0900</t>
  </si>
  <si>
    <t>FOI/18/0901</t>
  </si>
  <si>
    <t>FOI/18/0902</t>
  </si>
  <si>
    <t>FOI/18/0903</t>
  </si>
  <si>
    <t>FOI/18/0904</t>
  </si>
  <si>
    <t>FOI/18/0905</t>
  </si>
  <si>
    <t>FOI/18/0906</t>
  </si>
  <si>
    <t>FOI/18/0907</t>
  </si>
  <si>
    <t>FOI/18/0908</t>
  </si>
  <si>
    <t>FOI/18/0909</t>
  </si>
  <si>
    <t>FOI/18/0910</t>
  </si>
  <si>
    <t>FOI/18/0911</t>
  </si>
  <si>
    <t>FOI/18/0912</t>
  </si>
  <si>
    <t>FOI/18/0913</t>
  </si>
  <si>
    <t>FOI/18/0914</t>
  </si>
  <si>
    <t>FOI/18/0915</t>
  </si>
  <si>
    <t>FOI/18/0916</t>
  </si>
  <si>
    <t>FOI/18/0917</t>
  </si>
  <si>
    <t>FOI/18/0918</t>
  </si>
  <si>
    <t>FOI/18/0919</t>
  </si>
  <si>
    <t>FOI/18/0920</t>
  </si>
  <si>
    <t>FOI/18/0921</t>
  </si>
  <si>
    <t>FOI/18/0922</t>
  </si>
  <si>
    <t>FOI/18/0923</t>
  </si>
  <si>
    <t>FOI/18/0924</t>
  </si>
  <si>
    <t>FOI/18/0925</t>
  </si>
  <si>
    <t>FOI/18/0926</t>
  </si>
  <si>
    <t>FOI/18/0927</t>
  </si>
  <si>
    <t>FOI/18/0928</t>
  </si>
  <si>
    <t>FOI/18/0929</t>
  </si>
  <si>
    <t>FOI/18/0930</t>
  </si>
  <si>
    <t>FOI/18/0931</t>
  </si>
  <si>
    <t>FOI/18/0932</t>
  </si>
  <si>
    <t>FOI/18/0933</t>
  </si>
  <si>
    <t>FOI/18/0934</t>
  </si>
  <si>
    <t>FOI/18/0935</t>
  </si>
  <si>
    <t>FOI/18/0936</t>
  </si>
  <si>
    <t>FOI/18/0937</t>
  </si>
  <si>
    <t>FOI/18/0938</t>
  </si>
  <si>
    <t>FOI/18/0939</t>
  </si>
  <si>
    <t>FOI/18/0940</t>
  </si>
  <si>
    <t>FOI/18/0941</t>
  </si>
  <si>
    <t>FOI/18/0942</t>
  </si>
  <si>
    <t>FOI/18/0943</t>
  </si>
  <si>
    <t>FOI/18/0944</t>
  </si>
  <si>
    <t>FOI/18/0945</t>
  </si>
  <si>
    <t>FOI/18/0946</t>
  </si>
  <si>
    <t>FOI/18/0947</t>
  </si>
  <si>
    <t>FOI/18/0948</t>
  </si>
  <si>
    <t>FOI/18/0949</t>
  </si>
  <si>
    <t>FOI/18/0950</t>
  </si>
  <si>
    <t>FOI/18/0951</t>
  </si>
  <si>
    <t>FOI/18/0952</t>
  </si>
  <si>
    <t>FOI/18/0953</t>
  </si>
  <si>
    <t>FOI/18/0954</t>
  </si>
  <si>
    <t>FOI/18/0955</t>
  </si>
  <si>
    <t>FOI/18/0956</t>
  </si>
  <si>
    <t>FOI/18/0957</t>
  </si>
  <si>
    <t>FOI/18/0958</t>
  </si>
  <si>
    <t>FOI/18/0959</t>
  </si>
  <si>
    <t>FOI/18/0960</t>
  </si>
  <si>
    <t>FOI/18/0961</t>
  </si>
  <si>
    <t>FOI/18/0962</t>
  </si>
  <si>
    <t>FOI/18/0963</t>
  </si>
  <si>
    <t>FOI/18/0964</t>
  </si>
  <si>
    <t>FOI/18/0965</t>
  </si>
  <si>
    <t>FOI/18/0966</t>
  </si>
  <si>
    <t>FOI/18/0967</t>
  </si>
  <si>
    <t>FOI/18/0968</t>
  </si>
  <si>
    <t>FOI/18/0969</t>
  </si>
  <si>
    <t>FOI/18/0970</t>
  </si>
  <si>
    <t>FOI/18/0971</t>
  </si>
  <si>
    <t>FOI/18/0972</t>
  </si>
  <si>
    <t>FOI/18/0973</t>
  </si>
  <si>
    <t>FOI/18/0974</t>
  </si>
  <si>
    <t>FOI/18/0975</t>
  </si>
  <si>
    <t>FOI/18/0976</t>
  </si>
  <si>
    <t>FOI/18/0977</t>
  </si>
  <si>
    <t>FOI/18/0978</t>
  </si>
  <si>
    <t>FOI/18/0979</t>
  </si>
  <si>
    <t>FOI/18/0980</t>
  </si>
  <si>
    <t>FOI/18/0981</t>
  </si>
  <si>
    <t>FOI/18/0982</t>
  </si>
  <si>
    <t>FOI/18/0983</t>
  </si>
  <si>
    <t>FOI/18/0984</t>
  </si>
  <si>
    <t>FOI/18/0985</t>
  </si>
  <si>
    <t>FOI/18/0986</t>
  </si>
  <si>
    <t>FOI/18/0987</t>
  </si>
  <si>
    <t>FOI/18/0988</t>
  </si>
  <si>
    <t>FOI/18/0989</t>
  </si>
  <si>
    <t>FOI/18/0990</t>
  </si>
  <si>
    <t>FOI/18/0991</t>
  </si>
  <si>
    <t>FOI/18/0992</t>
  </si>
  <si>
    <t>FOI/18/0993</t>
  </si>
  <si>
    <t>FOI/18/0994</t>
  </si>
  <si>
    <t>FOI/18/0995</t>
  </si>
  <si>
    <t>FOI/18/0996</t>
  </si>
  <si>
    <t>FOI/18/0997</t>
  </si>
  <si>
    <t>FOI/18/0998</t>
  </si>
  <si>
    <t>FOI/18/0999</t>
  </si>
  <si>
    <t>FOI/18/1000</t>
  </si>
  <si>
    <t>FOI/18/1001</t>
  </si>
  <si>
    <t>FOI/18/1002</t>
  </si>
  <si>
    <t>FOI/18/1003</t>
  </si>
  <si>
    <t>FOI/18/1004</t>
  </si>
  <si>
    <t>FOI/18/1005</t>
  </si>
  <si>
    <t>FOI/18/1006</t>
  </si>
  <si>
    <t>FOI/18/1007</t>
  </si>
  <si>
    <t>FOI/18/1008</t>
  </si>
  <si>
    <t>FOI/18/1009</t>
  </si>
  <si>
    <t>FOI/18/1010</t>
  </si>
  <si>
    <t>FOI/18/1011</t>
  </si>
  <si>
    <t>FOI/18/1012</t>
  </si>
  <si>
    <t>FOI/18/1013</t>
  </si>
  <si>
    <t>FOI/18/1014</t>
  </si>
  <si>
    <t>FOI/18/1015</t>
  </si>
  <si>
    <t>FOI/18/1016</t>
  </si>
  <si>
    <t>FOI/18/1017</t>
  </si>
  <si>
    <t>FOI/18/1018</t>
  </si>
  <si>
    <t>FOI/18/1019</t>
  </si>
  <si>
    <t>FOI/18/1020</t>
  </si>
  <si>
    <t>FOI/18/1021</t>
  </si>
  <si>
    <t>FOI/18/1022</t>
  </si>
  <si>
    <t>FOI/18/1023</t>
  </si>
  <si>
    <t>FOI/18/1024</t>
  </si>
  <si>
    <t>FOI/18/1025</t>
  </si>
  <si>
    <t>FOI/18/1026</t>
  </si>
  <si>
    <t>FOI/18/1027</t>
  </si>
  <si>
    <t>FOI/18/1028</t>
  </si>
  <si>
    <t>FOI/18/1029</t>
  </si>
  <si>
    <t>FOI/18/1030</t>
  </si>
  <si>
    <t>FOI/18/1031</t>
  </si>
  <si>
    <t>FOI/18/1032</t>
  </si>
  <si>
    <t>FOI/18/1033</t>
  </si>
  <si>
    <t>FOI/18/1034</t>
  </si>
  <si>
    <t>FOI/18/1035</t>
  </si>
  <si>
    <t>FOI/18/1036</t>
  </si>
  <si>
    <t>FOI/18/1037</t>
  </si>
  <si>
    <t>FOI/18/1038</t>
  </si>
  <si>
    <t>FOI/18/1039</t>
  </si>
  <si>
    <t>FOI/18/1040</t>
  </si>
  <si>
    <t>FOI/18/1041</t>
  </si>
  <si>
    <t>FOI/18/1042</t>
  </si>
  <si>
    <t>FOI/18/1043</t>
  </si>
  <si>
    <t>FOI/18/1044</t>
  </si>
  <si>
    <t>FOI/18/1045</t>
  </si>
  <si>
    <t>FOI/18/1046</t>
  </si>
  <si>
    <t>FOI/18/1047</t>
  </si>
  <si>
    <t>FOI/18/1048</t>
  </si>
  <si>
    <t>FOI/18/1049</t>
  </si>
  <si>
    <t>FOI/18/1050</t>
  </si>
  <si>
    <t>FOI/18/1051</t>
  </si>
  <si>
    <t>FOI/18/1052</t>
  </si>
  <si>
    <t>FOI/18/1053</t>
  </si>
  <si>
    <t>FOI/18/1054</t>
  </si>
  <si>
    <t>FOI/18/1055</t>
  </si>
  <si>
    <t>FOI/18/1056</t>
  </si>
  <si>
    <t>FOI/18/1057</t>
  </si>
  <si>
    <t>FOI/18/1058</t>
  </si>
  <si>
    <t>FOI/18/1059</t>
  </si>
  <si>
    <t>FOI/18/1060</t>
  </si>
  <si>
    <t>FOI/18/1061</t>
  </si>
  <si>
    <t>FOI/18/1062</t>
  </si>
  <si>
    <t>FOI/18/1063</t>
  </si>
  <si>
    <t>FOI/18/1064</t>
  </si>
  <si>
    <t>FOI/18/1065</t>
  </si>
  <si>
    <t>FOI/18/1066</t>
  </si>
  <si>
    <t>FOI/18/1067</t>
  </si>
  <si>
    <t>FOI/18/1068</t>
  </si>
  <si>
    <t>FOI/18/1069</t>
  </si>
  <si>
    <t>FOI/18/1070</t>
  </si>
  <si>
    <t>FOI/18/1071</t>
  </si>
  <si>
    <t>FOI/18/1072</t>
  </si>
  <si>
    <t>FOI/18/1073</t>
  </si>
  <si>
    <t>FOI/18/1074</t>
  </si>
  <si>
    <t>FOI/18/1075</t>
  </si>
  <si>
    <t>FOI/18/1076</t>
  </si>
  <si>
    <t>FOI/18/1077</t>
  </si>
  <si>
    <t>FOI/18/1078</t>
  </si>
  <si>
    <t>FOI/18/1079</t>
  </si>
  <si>
    <t>FOI/18/1080</t>
  </si>
  <si>
    <t>FOI/18/1081</t>
  </si>
  <si>
    <t>FOI/18/1082</t>
  </si>
  <si>
    <t>FOI/18/1083</t>
  </si>
  <si>
    <t>FOI/18/1084</t>
  </si>
  <si>
    <t>FOI/18/1085</t>
  </si>
  <si>
    <t>FOI/18/1086</t>
  </si>
  <si>
    <t>FOI/18/1087</t>
  </si>
  <si>
    <t>FOI/18/1088</t>
  </si>
  <si>
    <t>FOI/18/1089</t>
  </si>
  <si>
    <t>FOI/18/1090</t>
  </si>
  <si>
    <t>FOI/18/1091</t>
  </si>
  <si>
    <t>FOI/18/1092</t>
  </si>
  <si>
    <t>FOI/18/1093</t>
  </si>
  <si>
    <t>FOI/18/1094</t>
  </si>
  <si>
    <t>FOI/18/1095</t>
  </si>
  <si>
    <t>FOI/18/1096</t>
  </si>
  <si>
    <t>FOI/18/1097</t>
  </si>
  <si>
    <t>FOI/18/1098</t>
  </si>
  <si>
    <t>FOI/18/1099</t>
  </si>
  <si>
    <t>FOI/18/1100</t>
  </si>
  <si>
    <t>FOI/18/1101</t>
  </si>
  <si>
    <t>FOI/18/1102</t>
  </si>
  <si>
    <t>FOI/18/1103</t>
  </si>
  <si>
    <t>FOI/18/1104</t>
  </si>
  <si>
    <t>FOI/18/1105</t>
  </si>
  <si>
    <t>FOI/18/1106</t>
  </si>
  <si>
    <t>FOI/18/1107</t>
  </si>
  <si>
    <t>FOI/18/1108</t>
  </si>
  <si>
    <t>FOI/18/1109</t>
  </si>
  <si>
    <t>FOI/18/1110</t>
  </si>
  <si>
    <t>FOI/18/1111</t>
  </si>
  <si>
    <t>FOI/18/1112</t>
  </si>
  <si>
    <t>FOI/18/1113</t>
  </si>
  <si>
    <t>FOI/18/1114</t>
  </si>
  <si>
    <t>FOI/18/1115</t>
  </si>
  <si>
    <t>FOI/18/1116</t>
  </si>
  <si>
    <t>FOI/18/1117</t>
  </si>
  <si>
    <t>FOI/18/1118</t>
  </si>
  <si>
    <t>FOI/18/1119</t>
  </si>
  <si>
    <t>FOI/18/1120</t>
  </si>
  <si>
    <t>FOI/18/1121</t>
  </si>
  <si>
    <t>FOI/18/1122</t>
  </si>
  <si>
    <t>FOI/18/1123</t>
  </si>
  <si>
    <t>FOI/18/1124</t>
  </si>
  <si>
    <t>FOI/18/1125</t>
  </si>
  <si>
    <t>FOI/18/1126</t>
  </si>
  <si>
    <t>FOI/18/1127</t>
  </si>
  <si>
    <t>FOI/18/1128</t>
  </si>
  <si>
    <t>FOI/18/1129</t>
  </si>
  <si>
    <t>FOI/18/1130</t>
  </si>
  <si>
    <t>FOI/18/1131</t>
  </si>
  <si>
    <t>FOI/18/1132</t>
  </si>
  <si>
    <t>FOI/18/1133</t>
  </si>
  <si>
    <t>FOI/18/1134</t>
  </si>
  <si>
    <t>FOI/18/1135</t>
  </si>
  <si>
    <t>FOI/18/1136</t>
  </si>
  <si>
    <t>FOI/18/1137</t>
  </si>
  <si>
    <t>FOI/18/1138</t>
  </si>
  <si>
    <t>FOI/18/1139</t>
  </si>
  <si>
    <t>FOI/18/1140</t>
  </si>
  <si>
    <t>FOI/18/1141</t>
  </si>
  <si>
    <t>FOI/18/1142</t>
  </si>
  <si>
    <t>FOI/18/1143</t>
  </si>
  <si>
    <t>FOI/18/1144</t>
  </si>
  <si>
    <t>FOI/18/1145</t>
  </si>
  <si>
    <t>FOI/18/1146</t>
  </si>
  <si>
    <t>FOI/18/1147</t>
  </si>
  <si>
    <t>FOI/18/1148</t>
  </si>
  <si>
    <t>FOI/18/1149</t>
  </si>
  <si>
    <t>FOI/18/1150</t>
  </si>
  <si>
    <t>EIR/18/0001</t>
  </si>
  <si>
    <t>EIR/18/0002</t>
  </si>
  <si>
    <t>EIR/18/0003</t>
  </si>
  <si>
    <t>EIR/18/0004</t>
  </si>
  <si>
    <t>EIR/18/0005</t>
  </si>
  <si>
    <t>EIR/18/0006</t>
  </si>
  <si>
    <t>EIR/18/0007</t>
  </si>
  <si>
    <t>EIR/18/0008</t>
  </si>
  <si>
    <t>EIR/18/0009</t>
  </si>
  <si>
    <t>EIR/18/0010</t>
  </si>
  <si>
    <t>EIR/18/0011</t>
  </si>
  <si>
    <t>EIR/18/0012</t>
  </si>
  <si>
    <t>EIR/18/0013</t>
  </si>
  <si>
    <t>EIR/18/0014</t>
  </si>
  <si>
    <t>EIR/18/0015</t>
  </si>
  <si>
    <t>EIR/18/0016</t>
  </si>
  <si>
    <t>EIR/18/0017</t>
  </si>
  <si>
    <t>EIR/18/0018</t>
  </si>
  <si>
    <t>EIR/18/0019</t>
  </si>
  <si>
    <t>EIR/18/0020</t>
  </si>
  <si>
    <t>EIR/18/0021</t>
  </si>
  <si>
    <t>EIR/18/0022</t>
  </si>
  <si>
    <t>EIR/18/0023</t>
  </si>
  <si>
    <t>EIR/18/0024</t>
  </si>
  <si>
    <t>EIR/18/0025</t>
  </si>
  <si>
    <t>EIR/18/0026</t>
  </si>
  <si>
    <t>EIR/18/0027</t>
  </si>
  <si>
    <t>EIR/18/0028</t>
  </si>
  <si>
    <t>EIR/18/0029</t>
  </si>
  <si>
    <t>EIR/18/0030</t>
  </si>
  <si>
    <t>EIR/18/0031</t>
  </si>
  <si>
    <t>EIR/18/0032</t>
  </si>
  <si>
    <t>EIR/18/0033</t>
  </si>
  <si>
    <t>EIR/18/0034</t>
  </si>
  <si>
    <t>EIR/18/0035</t>
  </si>
  <si>
    <t>EIR/18/0036</t>
  </si>
  <si>
    <t>EIR/18/0037</t>
  </si>
  <si>
    <t>EIR/18/0038</t>
  </si>
  <si>
    <t>EIR/18/0039</t>
  </si>
  <si>
    <t>EIR/18/0040</t>
  </si>
  <si>
    <t>EIR/18/0041</t>
  </si>
  <si>
    <t>EIR/18/0042</t>
  </si>
  <si>
    <t>EIR/18/0043</t>
  </si>
  <si>
    <t>EIR/18/0044</t>
  </si>
  <si>
    <t>EIR/18/0045</t>
  </si>
  <si>
    <t>EIR/18/0046</t>
  </si>
  <si>
    <t>EIR/18/0047</t>
  </si>
  <si>
    <t>EIR/18/0048</t>
  </si>
  <si>
    <t>EIR/18/0049</t>
  </si>
  <si>
    <t>EIR/18/0050</t>
  </si>
  <si>
    <t>EIR/18/0051</t>
  </si>
  <si>
    <t>EIR/18/0052</t>
  </si>
  <si>
    <t>EIR/18/0053</t>
  </si>
  <si>
    <t>EIR/18/0054</t>
  </si>
  <si>
    <t>EIR/18/0055</t>
  </si>
  <si>
    <t>EIR/18/0056</t>
  </si>
  <si>
    <t>EIR/18/0057</t>
  </si>
  <si>
    <t>EIR/18/0058</t>
  </si>
  <si>
    <t>EIR/18/0059</t>
  </si>
  <si>
    <t>EIR/18/0060</t>
  </si>
  <si>
    <t>EIR/18/0061</t>
  </si>
  <si>
    <t>EIR/18/0062</t>
  </si>
  <si>
    <t>EIR/18/0063</t>
  </si>
  <si>
    <t>EIR/18/0064</t>
  </si>
  <si>
    <t>EIR/18/0065</t>
  </si>
  <si>
    <t>EIR/18/0066</t>
  </si>
  <si>
    <t>EIR/18/0067</t>
  </si>
  <si>
    <t>EIR/18/0068</t>
  </si>
  <si>
    <t>EIR/18/0069</t>
  </si>
  <si>
    <t>EIR/18/0070</t>
  </si>
  <si>
    <t>EIR/18/0071</t>
  </si>
  <si>
    <t>EIR/18/0072</t>
  </si>
  <si>
    <t>EIR/18/0073</t>
  </si>
  <si>
    <t>EIR/18/0074</t>
  </si>
  <si>
    <t>EIR/18/0075</t>
  </si>
  <si>
    <t>EIR/18/0076</t>
  </si>
  <si>
    <t>EIR/18/0077</t>
  </si>
  <si>
    <t>EIR/18/0078</t>
  </si>
  <si>
    <t>EIR/18/0079</t>
  </si>
  <si>
    <t>EIR/18/0080</t>
  </si>
  <si>
    <t>EIR/18/0081</t>
  </si>
  <si>
    <t>EIR/18/0082</t>
  </si>
  <si>
    <t>EIR/18/0083</t>
  </si>
  <si>
    <t>EIR/18/0084</t>
  </si>
  <si>
    <t>EIR/18/0085</t>
  </si>
  <si>
    <t>EIR/18/0086</t>
  </si>
  <si>
    <t>EIR/18/0087</t>
  </si>
  <si>
    <t>EIR/18/0088</t>
  </si>
  <si>
    <t>EIR/18/0089</t>
  </si>
  <si>
    <t>EIR/18/0090</t>
  </si>
  <si>
    <t>EIR/18/0091</t>
  </si>
  <si>
    <t>EIR/18/0092</t>
  </si>
  <si>
    <t>EIR/18/0093</t>
  </si>
  <si>
    <t>EIR/18/0094</t>
  </si>
  <si>
    <t>EIR/18/0095</t>
  </si>
  <si>
    <t>EIR/18/0096</t>
  </si>
  <si>
    <t>EIR/18/0097</t>
  </si>
  <si>
    <t>EIR/18/0098</t>
  </si>
  <si>
    <t>EIR/18/0099</t>
  </si>
  <si>
    <t>EIR/18/0100</t>
  </si>
  <si>
    <t>EIR/18/0101</t>
  </si>
  <si>
    <t>EIR/18/0102</t>
  </si>
  <si>
    <t>EIR/18/0103</t>
  </si>
  <si>
    <t>EIR/18/0104</t>
  </si>
  <si>
    <t>EIR/18/0105</t>
  </si>
  <si>
    <t>EIR/18/0106</t>
  </si>
  <si>
    <t>EIR/18/0107</t>
  </si>
  <si>
    <t>EIR/18/0108</t>
  </si>
  <si>
    <t>EIR/18/0109</t>
  </si>
  <si>
    <t>EIR/18/0110</t>
  </si>
  <si>
    <t>EIR/18/0111</t>
  </si>
  <si>
    <t>EIR/18/0112</t>
  </si>
  <si>
    <t>EIR/18/0113</t>
  </si>
  <si>
    <t>EIR/18/0114</t>
  </si>
  <si>
    <t>EIR/18/0115</t>
  </si>
  <si>
    <t>EIR/18/0116</t>
  </si>
  <si>
    <t>EIR/18/0117</t>
  </si>
  <si>
    <t>EIR/18/0118</t>
  </si>
  <si>
    <t>EIR/18/0119</t>
  </si>
  <si>
    <t>EIR/18/0120</t>
  </si>
  <si>
    <t>EIR/18/0121</t>
  </si>
  <si>
    <t>EIR/18/0122</t>
  </si>
  <si>
    <t>EIR/18/0123</t>
  </si>
  <si>
    <t>EIR/18/0124</t>
  </si>
  <si>
    <t>EIR/18/0125</t>
  </si>
  <si>
    <t>EIR/18/0126</t>
  </si>
  <si>
    <t>EIR/18/0127</t>
  </si>
  <si>
    <t>EIR/18/0128</t>
  </si>
  <si>
    <t>EIR/18/0129</t>
  </si>
  <si>
    <t>EIR/18/0130</t>
  </si>
  <si>
    <t>EIR/18/0131</t>
  </si>
  <si>
    <t>EIR/18/0132</t>
  </si>
  <si>
    <t>EIR/18/0133</t>
  </si>
  <si>
    <t>EIR/18/0134</t>
  </si>
  <si>
    <t>EIR/18/0135</t>
  </si>
  <si>
    <t>EIR/18/0136</t>
  </si>
  <si>
    <t>EIR/18/0137</t>
  </si>
  <si>
    <t>EIR/18/0138</t>
  </si>
  <si>
    <t>EIR/18/0139</t>
  </si>
  <si>
    <t>EIR/18/0140</t>
  </si>
  <si>
    <t>EIR/18/0141</t>
  </si>
  <si>
    <t>EIR/18/0142</t>
  </si>
  <si>
    <t>EIR/18/0143</t>
  </si>
  <si>
    <t>EIR/18/0144</t>
  </si>
  <si>
    <t>EIR/18/0145</t>
  </si>
  <si>
    <t>EIR/18/0146</t>
  </si>
  <si>
    <t>EIR/18/0147</t>
  </si>
  <si>
    <t>EIR/18/0148</t>
  </si>
  <si>
    <t>EIR/18/0149</t>
  </si>
  <si>
    <t>EIR/18/0150</t>
  </si>
  <si>
    <t>EIR/18/0151</t>
  </si>
  <si>
    <t>EIR/18/0152</t>
  </si>
  <si>
    <t>EIR/18/0153</t>
  </si>
  <si>
    <t>EIR/18/0154</t>
  </si>
  <si>
    <t>EIR/18/0155</t>
  </si>
  <si>
    <t>EIR/18/0156</t>
  </si>
  <si>
    <t>EIR/18/0157</t>
  </si>
  <si>
    <t>EIR/18/0158</t>
  </si>
  <si>
    <t>EIR/18/0159</t>
  </si>
  <si>
    <t>EIR/18/0160</t>
  </si>
  <si>
    <t>EIR/18/0161</t>
  </si>
  <si>
    <t>EIR/18/0162</t>
  </si>
  <si>
    <t>EIR/18/0163</t>
  </si>
  <si>
    <t>EIR/18/0164</t>
  </si>
  <si>
    <t>EIR/18/0165</t>
  </si>
  <si>
    <t>EIR/18/0166</t>
  </si>
  <si>
    <t>EIR/18/0167</t>
  </si>
  <si>
    <t>EIR/18/0168</t>
  </si>
  <si>
    <t>EIR/18/0169</t>
  </si>
  <si>
    <t>EIR/18/0170</t>
  </si>
  <si>
    <t>EIR/18/0171</t>
  </si>
  <si>
    <t>EIR/18/0172</t>
  </si>
  <si>
    <t>EIR/18/0173</t>
  </si>
  <si>
    <t>EIR/18/0174</t>
  </si>
  <si>
    <t>EIR/18/0175</t>
  </si>
  <si>
    <t>EIR/18/0176</t>
  </si>
  <si>
    <t>EIR/18/0177</t>
  </si>
  <si>
    <t>EIR/18/0178</t>
  </si>
  <si>
    <t>EIR/18/0179</t>
  </si>
  <si>
    <t>EIR/18/0180</t>
  </si>
  <si>
    <t>EIR/18/0181</t>
  </si>
  <si>
    <t>EIR/18/0182</t>
  </si>
  <si>
    <t>EIR/18/0183</t>
  </si>
  <si>
    <t>EIR/18/0184</t>
  </si>
  <si>
    <t>EIR/18/0185</t>
  </si>
  <si>
    <t>EIR/18/0186</t>
  </si>
  <si>
    <t>EIR/18/0187</t>
  </si>
  <si>
    <t>EIR/18/0188</t>
  </si>
  <si>
    <t>EIR/18/0189</t>
  </si>
  <si>
    <t>EIR/18/0190</t>
  </si>
  <si>
    <t>EIR/18/0191</t>
  </si>
  <si>
    <t>EIR/18/0192</t>
  </si>
  <si>
    <t>EIR/18/0193</t>
  </si>
  <si>
    <t>EIR/18/0194</t>
  </si>
  <si>
    <t>EIR/18/0195</t>
  </si>
  <si>
    <t>EIR/18/0196</t>
  </si>
  <si>
    <t>EIR/18/0197</t>
  </si>
  <si>
    <t>EIR/18/0198</t>
  </si>
  <si>
    <t>EIR/18/0199</t>
  </si>
  <si>
    <t>EIR/18/0200</t>
  </si>
  <si>
    <t>EIR/18/0201</t>
  </si>
  <si>
    <t>EIR/18/0202</t>
  </si>
  <si>
    <t>EIR/18/0203</t>
  </si>
  <si>
    <t>EIR/18/0204</t>
  </si>
  <si>
    <t>EIR/18/0205</t>
  </si>
  <si>
    <t>EIR/18/0206</t>
  </si>
  <si>
    <t>EIR/18/0207</t>
  </si>
  <si>
    <t>EIR/18/0208</t>
  </si>
  <si>
    <t>EIR/18/0209</t>
  </si>
  <si>
    <t>EIR/18/0210</t>
  </si>
  <si>
    <t>EIR/18/0211</t>
  </si>
  <si>
    <t>EIR/18/0212</t>
  </si>
  <si>
    <t>EIR/18/0213</t>
  </si>
  <si>
    <t>EIR/18/0214</t>
  </si>
  <si>
    <t>EIR/18/0215</t>
  </si>
  <si>
    <t>EIR/18/0216</t>
  </si>
  <si>
    <t>EIR/18/0217</t>
  </si>
  <si>
    <t>EIR/18/0218</t>
  </si>
  <si>
    <t>EIR/18/0219</t>
  </si>
  <si>
    <t>EIR/18/0220</t>
  </si>
  <si>
    <t>EIR/18/0221</t>
  </si>
  <si>
    <t>EIR/18/0222</t>
  </si>
  <si>
    <t>EIR/18/0223</t>
  </si>
  <si>
    <t>EIR/18/0224</t>
  </si>
  <si>
    <t>EIR/18/0225</t>
  </si>
  <si>
    <t>EIR/18/0226</t>
  </si>
  <si>
    <t>EIR/18/0227</t>
  </si>
  <si>
    <t>EIR/18/0228</t>
  </si>
  <si>
    <t>EIR/18/0229</t>
  </si>
  <si>
    <t>EIR/18/0230</t>
  </si>
  <si>
    <t>EIR/18/0231</t>
  </si>
  <si>
    <t>EIR/18/0232</t>
  </si>
  <si>
    <t>EIR/18/0233</t>
  </si>
  <si>
    <t>EIR/18/0234</t>
  </si>
  <si>
    <t>EIR/18/0235</t>
  </si>
  <si>
    <t>EIR/18/0236</t>
  </si>
  <si>
    <t>EIR/18/0237</t>
  </si>
  <si>
    <t>EIR/18/0238</t>
  </si>
  <si>
    <t>EIR/18/0239</t>
  </si>
  <si>
    <t>EIR/18/0240</t>
  </si>
  <si>
    <t>EIR/18/0241</t>
  </si>
  <si>
    <t>EIR/18/0242</t>
  </si>
  <si>
    <t>EIR/18/0243</t>
  </si>
  <si>
    <t>EIR/18/0244</t>
  </si>
  <si>
    <t>EIR/18/0245</t>
  </si>
  <si>
    <t>EIR/18/0246</t>
  </si>
  <si>
    <t>EIR/18/0247</t>
  </si>
  <si>
    <t>EIR/18/0248</t>
  </si>
  <si>
    <t>EIR/18/0249</t>
  </si>
  <si>
    <t>EIR/18/0250</t>
  </si>
  <si>
    <t>EIR/18/0251</t>
  </si>
  <si>
    <t>EIR/18/0252</t>
  </si>
  <si>
    <t>EIR/18/0253</t>
  </si>
  <si>
    <t>EIR/18/0254</t>
  </si>
  <si>
    <t>EIR/18/0255</t>
  </si>
  <si>
    <t>EIR/18/0256</t>
  </si>
  <si>
    <t>EIR/18/0257</t>
  </si>
  <si>
    <t>EIR/18/0258</t>
  </si>
  <si>
    <t>EIR/18/0259</t>
  </si>
  <si>
    <t>EIR/18/0260</t>
  </si>
  <si>
    <t>EIR/18/0261</t>
  </si>
  <si>
    <t>EIR/18/0262</t>
  </si>
  <si>
    <t>EIR/18/0263</t>
  </si>
  <si>
    <t>EIR/18/0264</t>
  </si>
  <si>
    <t>EIR/18/0265</t>
  </si>
  <si>
    <t>EIR/18/0266</t>
  </si>
  <si>
    <t>EIR/18/0267</t>
  </si>
  <si>
    <t>EIR/18/0268</t>
  </si>
  <si>
    <t>EIR/18/0269</t>
  </si>
  <si>
    <t>EIR/18/0270</t>
  </si>
  <si>
    <t>EIR/18/0271</t>
  </si>
  <si>
    <t>EIR/18/0272</t>
  </si>
  <si>
    <t>EIR/18/0273</t>
  </si>
  <si>
    <t>EIR/18/0274</t>
  </si>
  <si>
    <t>EIR/18/0275</t>
  </si>
  <si>
    <t>EIR/18/0276</t>
  </si>
  <si>
    <t>EIR/18/0277</t>
  </si>
  <si>
    <t>EIR/18/0278</t>
  </si>
  <si>
    <t>EIR/18/0279</t>
  </si>
  <si>
    <t>EIR/18/0280</t>
  </si>
  <si>
    <t>EIR/18/0281</t>
  </si>
  <si>
    <t>EIR/18/0282</t>
  </si>
  <si>
    <t>EIR/18/0283</t>
  </si>
  <si>
    <t>EIR/18/0284</t>
  </si>
  <si>
    <t>EIR/18/0285</t>
  </si>
  <si>
    <t>EIR/18/0286</t>
  </si>
  <si>
    <t>EIR/18/0287</t>
  </si>
  <si>
    <t>EIR/18/0288</t>
  </si>
  <si>
    <t>EIR/18/0289</t>
  </si>
  <si>
    <t>EIR/18/0290</t>
  </si>
  <si>
    <t>EIR/18/0291</t>
  </si>
  <si>
    <t>EIR/18/0292</t>
  </si>
  <si>
    <t>EIR/18/0293</t>
  </si>
  <si>
    <t>EIR/18/0294</t>
  </si>
  <si>
    <t>EIR/18/0295</t>
  </si>
  <si>
    <t>EIR/18/0296</t>
  </si>
  <si>
    <t>EIR/18/0297</t>
  </si>
  <si>
    <t>EIR/18/0298</t>
  </si>
  <si>
    <t>EIR/18/0299</t>
  </si>
  <si>
    <t>EIR/18/0300</t>
  </si>
  <si>
    <t>EIR/18/0301</t>
  </si>
  <si>
    <t>EIR/18/0302</t>
  </si>
  <si>
    <t>EIR/18/0303</t>
  </si>
  <si>
    <t>EIR/18/0304</t>
  </si>
  <si>
    <t>EIR/18/0305</t>
  </si>
  <si>
    <t>EIR/18/0306</t>
  </si>
  <si>
    <t>EIR/18/0307</t>
  </si>
  <si>
    <t>EIR/18/0308</t>
  </si>
  <si>
    <t>EIR/18/0309</t>
  </si>
  <si>
    <t>EIR/18/0310</t>
  </si>
  <si>
    <t>EIR/18/0311</t>
  </si>
  <si>
    <t>EIR/18/0312</t>
  </si>
  <si>
    <t>EIR/18/0313</t>
  </si>
  <si>
    <t>EIR/18/0314</t>
  </si>
  <si>
    <t>EIR/18/0315</t>
  </si>
  <si>
    <t>EIR/18/0316</t>
  </si>
  <si>
    <t>EIR/18/0317</t>
  </si>
  <si>
    <t>EIR/18/0318</t>
  </si>
  <si>
    <t>EIR/18/0319</t>
  </si>
  <si>
    <t>EIR/18/0320</t>
  </si>
  <si>
    <t>EIR/18/0321</t>
  </si>
  <si>
    <t>EIR/18/0322</t>
  </si>
  <si>
    <t>EIR/18/0323</t>
  </si>
  <si>
    <t>EIR/18/0324</t>
  </si>
  <si>
    <t>EIR/18/0325</t>
  </si>
  <si>
    <t>EIR/18/0326</t>
  </si>
  <si>
    <t>EIR/18/0327</t>
  </si>
  <si>
    <t>EIR/18/0328</t>
  </si>
  <si>
    <t>EIR/18/0329</t>
  </si>
  <si>
    <t>EIR/18/0330</t>
  </si>
  <si>
    <t>EIR/18/0331</t>
  </si>
  <si>
    <t>EIR/18/0332</t>
  </si>
  <si>
    <t>EIR/18/0333</t>
  </si>
  <si>
    <t>EIR/18/0334</t>
  </si>
  <si>
    <t>EIR/18/0335</t>
  </si>
  <si>
    <t>EIR/18/0336</t>
  </si>
  <si>
    <t>EIR/18/0337</t>
  </si>
  <si>
    <t>EIR/18/0338</t>
  </si>
  <si>
    <t>EIR/18/0339</t>
  </si>
  <si>
    <t>EIR/18/0340</t>
  </si>
  <si>
    <t>EIR/18/0341</t>
  </si>
  <si>
    <t>EIR/18/0342</t>
  </si>
  <si>
    <t>EIR/18/0343</t>
  </si>
  <si>
    <t>EIR/18/0344</t>
  </si>
  <si>
    <t>EIR/18/0345</t>
  </si>
  <si>
    <t>EIR/18/0346</t>
  </si>
  <si>
    <t>EIR/18/0347</t>
  </si>
  <si>
    <t>EIR/18/0348</t>
  </si>
  <si>
    <t>EIR/18/0349</t>
  </si>
  <si>
    <t>EIR/18/0350</t>
  </si>
  <si>
    <t>EIR/18/0351</t>
  </si>
  <si>
    <t>EIR/18/0352</t>
  </si>
  <si>
    <t>EIR/18/0353</t>
  </si>
  <si>
    <t>EIR/18/0354</t>
  </si>
  <si>
    <t>EIR/18/0355</t>
  </si>
  <si>
    <t>EIR/18/0356</t>
  </si>
  <si>
    <t>EIR/18/0357</t>
  </si>
  <si>
    <t>EIR/18/0358</t>
  </si>
  <si>
    <t>EIR/18/0359</t>
  </si>
  <si>
    <t>EIR/18/0360</t>
  </si>
  <si>
    <t>EIR/18/0361</t>
  </si>
  <si>
    <t>EIR/18/0362</t>
  </si>
  <si>
    <t>EIR/18/0363</t>
  </si>
  <si>
    <t>EIR/18/0364</t>
  </si>
  <si>
    <t>EIR/18/0365</t>
  </si>
  <si>
    <t>EIR/18/0366</t>
  </si>
  <si>
    <t>EIR/18/0367</t>
  </si>
  <si>
    <t>EIR/18/0368</t>
  </si>
  <si>
    <t>EIR/18/0369</t>
  </si>
  <si>
    <t>EIR/18/0370</t>
  </si>
  <si>
    <t>EIR/18/0371</t>
  </si>
  <si>
    <t>EIR/18/0372</t>
  </si>
  <si>
    <t>EIR/18/0373</t>
  </si>
  <si>
    <t>EIR/18/0374</t>
  </si>
  <si>
    <t>EIR/18/0375</t>
  </si>
  <si>
    <t>EIR/18/0376</t>
  </si>
  <si>
    <t>EIR/18/0377</t>
  </si>
  <si>
    <t>EIR/18/0378</t>
  </si>
  <si>
    <t>EIR/18/0379</t>
  </si>
  <si>
    <t>EIR/18/0380</t>
  </si>
  <si>
    <t>EIR/18/0381</t>
  </si>
  <si>
    <t>EIR/18/0382</t>
  </si>
  <si>
    <t>EIR/18/0383</t>
  </si>
  <si>
    <t>EIR/18/0384</t>
  </si>
  <si>
    <t>EIR/18/0385</t>
  </si>
  <si>
    <t>EIR/18/0386</t>
  </si>
  <si>
    <t>EIR/18/0387</t>
  </si>
  <si>
    <t>EIR/18/0388</t>
  </si>
  <si>
    <t>EIR/18/0389</t>
  </si>
  <si>
    <t>EIR/18/0390</t>
  </si>
  <si>
    <t>EIR/18/0391</t>
  </si>
  <si>
    <t>4 questions relating to domestic violence refuges including the total number of refuges, the amount of money given to each and the number of refuges which have been closed each year since 2010/11</t>
  </si>
  <si>
    <t>Details of the credits held on your records for ratepayers in respect of payment of Business Rates</t>
  </si>
  <si>
    <t xml:space="preserve">A list of all properties that have any credit balance on their business rates account </t>
  </si>
  <si>
    <t>How many PCN's were issued by RCBC on Bank Holidays in 2017 and the amount of Revenue received from these</t>
  </si>
  <si>
    <t>Details of people who have died with no known next of kin from 01/11/2017 to date</t>
  </si>
  <si>
    <t>A breakdown of credit balances accrued since your earliest records</t>
  </si>
  <si>
    <t xml:space="preserve">12 questions relating to the organisations' energy management system and energy spend. </t>
  </si>
  <si>
    <t>How much was spent on agency staff in each tax year from 2011/12 to present</t>
  </si>
  <si>
    <t xml:space="preserve">The number of Council employees made redundant in each year since  2011/12 and the amount spent on redundancy pay </t>
  </si>
  <si>
    <t>Details of homeless people sent to foreign countries for reconnection - those who have a support system in a foreign country</t>
  </si>
  <si>
    <t>Details of blue badge applications, first time applications and renewals, which have been approved or rejected each year since 2010.</t>
  </si>
  <si>
    <t xml:space="preserve">The number of non-compliance with the Tobacco and Related Products Regulations 2016 as it relates to e-cigarettes, have been investigated by your Trading Standards department following the full implementation of the legislation in May 2017? </t>
  </si>
  <si>
    <t xml:space="preserve">Details of money that the council has received as payments in lieu of affordable housing (or so-called 'commuted sums') as part of fulfilling a Section 106 agreement in each of the last five financial years, and the amount of which has been spent. </t>
  </si>
  <si>
    <t>8 questions concerning the framework agreement for electricity, gas and water supply</t>
  </si>
  <si>
    <t>On how many occasions over the past five years housing associations have turned down a council nomination for a person to be given accommodation because of affordability concerns?</t>
  </si>
  <si>
    <t>What information, documentation or consultation, if any, your council has received on a "new standard methodology for calculating 'objectively assessed need'"; When your housing plan was last updated, including a copy of the housing plan in question; and What information, documentation or consultation, if any, your council has received on a "new housing delivery test".</t>
  </si>
  <si>
    <t>4 questions relating to licenced sex establishments which had an active licence within your local authority area in the years 2010 to present</t>
  </si>
  <si>
    <t>Information regarding households accommodated by the LA in bed and breakfast hotels or other nightly paid, privately managed accommodation with shared facilities as of December 31, 2017</t>
  </si>
  <si>
    <t>9 questions relating to Disabled Facilities Grant applications, requests and referrals between 1 April 2016 and 31 march 2017</t>
  </si>
  <si>
    <t>Details of all entries found within your Local Authority Contaminated Land Register under Part 2a Environmental Protection Act 1990 and details of any changes to the Contaminated Land Register since Jan 2016</t>
  </si>
  <si>
    <t>Details of the use of Body Worn Cameras by staff or contractors</t>
  </si>
  <si>
    <t>5 questions relating to the issue of Penalty Charge Notices in December 2017</t>
  </si>
  <si>
    <t xml:space="preserve">Details of fines issued for unauthorised absences from school, including the number issued and the amount of money collected from fines. </t>
  </si>
  <si>
    <t>Details of refunds requested for fines issued as a result of unauthorised absences from school</t>
  </si>
  <si>
    <t>Details of parking fines issues on 25 December in the years 2012 - 2016</t>
  </si>
  <si>
    <t>With the exclusion of provision for school transport, does the LA provide specialist car seats to children with disabilities and how many were provided in 2016/17? How many children are on the local authority's register of disabled children?</t>
  </si>
  <si>
    <t>Some information not held</t>
  </si>
  <si>
    <t xml:space="preserve">Details of complaints about private landlords received in the following financial years: 2012/13, 2013/14, 2014/15, 2015/16, 2016/17. </t>
  </si>
  <si>
    <t>12 questions relating to community care provision for working aged adults aged 18-64 with mental health difficulties</t>
  </si>
  <si>
    <t>A breakdown of Section 42 Safeguarding Enquiries from 1st April 2015 to the 31st March 2017 for adults aged over 65 years of age in your area, where the location of the alleged abuse was the home and which were categorised as:-• Neglect and Acts of Omission • Financial and Material</t>
  </si>
  <si>
    <t>A record of all books taken out across your library network in the 2015/16, 2016/17 and 2017/18 financial year (to date).</t>
  </si>
  <si>
    <t xml:space="preserve">How many homeless hostels beds the council has funded in each year from 2007/08 to 2017/18 and the total amount of money the council has spent on homeless hostel beds in each year and the name of the providers you have funded </t>
  </si>
  <si>
    <t>Details of Public Health services provided by the authority</t>
  </si>
  <si>
    <t>A complete and up-to-date list of all business (non-residential) property rates data for your local authority</t>
  </si>
  <si>
    <t>A full and up to date list of businesses/Ltd companies/charities that have become responsible for business rates between 21/12/2017 and 11/01/2018</t>
  </si>
  <si>
    <t>Information regarding data and cybersecurity incidents in the calendar year 2017 affecting information owned, processed or generated by your local authority</t>
  </si>
  <si>
    <t>Any information you may hold relating to 'public health act' or 'welfare' or 'contract' or 'paupers' funerals having taken place or due to take place, and/or persons who have died with no  known next of kin since 1/11/17</t>
  </si>
  <si>
    <t>How many Vietnamese children in total are being cared for by foster families or the care system</t>
  </si>
  <si>
    <t>An itemised list of non-residential buildings owned by the council that were unoccupied for one month or longer between 1 Jan 2016 and 31 December 2017</t>
  </si>
  <si>
    <t>Do you have an in House Fleet of Vehicles, Where are these Vehicles Serviced/Repaired, Do your Vehicle Workshops use Agency Staff , if you have your own Vehicle Workshops do you have a contact details of the person in charge of the Fleet or Vehicle Workshops or if the work is sent out do you have the name of the Company please</t>
  </si>
  <si>
    <t>The names of the 25 individual or corporate landlords, excluding housing associations, who have received the largest amounts of housing benefit over the last three financial years (ie. between 1/4/14 and 31/3/17)</t>
  </si>
  <si>
    <t xml:space="preserve">6 questions relating to parking tickets, including the numbers issued in the 2016/17 year, the number of which have been paid and the make and model of each vehicle. </t>
  </si>
  <si>
    <t>A list of Council Tax accounts that have a current overpayment/credit on the account, or where a write on has been used since 1st April to cancel an overpayment which has not been reversed</t>
  </si>
  <si>
    <t>Are there any plans to establish or move any municipal buildings to new premises over the next 5 years and are there any plans to co-locate with central government, other LA's, police services, fire and rescue services, ambulance services or the NHS?</t>
  </si>
  <si>
    <t>The total value council tax the authority should have received and the total value written off as irrecoverable debt</t>
  </si>
  <si>
    <t xml:space="preserve">In respect of the project at Moordale now known as Moordale Court, Fabian Road, TS6 9RH please provide documents submitted to obtain Building Control approval for the structural works. </t>
  </si>
  <si>
    <t>7 questions relating to the tree risk management responsibilities that fall within your highway management function for all road categories (excluding motorways) that carry vehicles.</t>
  </si>
  <si>
    <t>The number of fly-tipping incidents which were reported to your local council and the number of prosecutions made for fly tipping in each of the last five years?</t>
  </si>
  <si>
    <t>Do you have a schedule of scour assessments and if so please provide it.</t>
  </si>
  <si>
    <t xml:space="preserve">Where are the following records kept and what are the access arrangements for the public to view them; Sustainable Urban Drainage Systems and Outstanding Flood and Coastal Erosion Risk Management </t>
  </si>
  <si>
    <t>Information regarding any planning permission thats been submitted for a major building development in Brotton in the last six years</t>
  </si>
  <si>
    <t xml:space="preserve">The number of young people (16-24) who have A - approached the council for help with issues surrounding homelessness, B - been formally assessed for homelessness by the council,  C - have been accepted as being officially homeless by the council. </t>
  </si>
  <si>
    <t xml:space="preserve">Details of domicilliary care packages commissioned on a monthly basis. </t>
  </si>
  <si>
    <t>Has the council established one or more Local Housing Companies from April 2012 to present?</t>
  </si>
  <si>
    <t xml:space="preserve">Details of occasions on which the council has engaged section 203 of the Housing and Planning Act 2016 since July 1, 2016 </t>
  </si>
  <si>
    <t>A copy of the most recent pre-inspection audit, the most recent inspection report, the most recent licence inspection report, and the most recent fire safety audit report or fire check report for Kirkleatham Owl Centre</t>
  </si>
  <si>
    <t xml:space="preserve">Details of the times taken for services being assessed for, and being provided to vulnerable adults from the initial referral </t>
  </si>
  <si>
    <t>How many prosecutions have been made for violations of the smoke-free law since its implementation on 1st July 2007 and how many were by shisha cafes?</t>
  </si>
  <si>
    <t>A list of business rates accounts where a credit exists for the account holder, including ended accounts</t>
  </si>
  <si>
    <t xml:space="preserve">The total number of children adopted in each of the last 8 financial years, the number of which were adopted by parents of different ethnic or religious backgrounds and the number of prospective adopters rejected because they weren't an ethnic or religious match. </t>
  </si>
  <si>
    <t>Correspondence, in all forms available, conducted between RCBC and Middlesbrough Council that took place in the 12-month period prior to RCBC taking the decision, circa 2013, to release the Swans Corner land in Nunthorpe for housing development</t>
  </si>
  <si>
    <t>Details of how residents are interacting with their local council, including the volumes of contact made face to face, by telephone or via the web in the years 2015/16/ and 2016/17</t>
  </si>
  <si>
    <t xml:space="preserve">Has RCBC completed an equal pay audit, and a copy of this if available. </t>
  </si>
  <si>
    <t>The address and rateable value of all vacant commercial premises with a current rateable value over £6,000 within Redcar &amp; Cleveland Borough Council rating authority.</t>
  </si>
  <si>
    <t>The number of fines issued in your authority from 2015-2017, broken down by year, as a direct result of parents/guardians taking their child/children on term-time holidays, without school permission, the number of prosecutions for the dame and the total monetary amount paid as a result of these fines</t>
  </si>
  <si>
    <t>Details concerning the model and methods used to source temporary staff</t>
  </si>
  <si>
    <t>Details of all planning applications determined after a 26 week period since 2014 that attracted a fee including: description of proposal, reference number, name and address of applicant, fee, not subject to an extension of time or fee refunded</t>
  </si>
  <si>
    <t>Information about the potential impact of central government welfare reform policies on eviction rates and geographical displacement of households with council housing tenancies. Request relates to three welfare reform policies:- Under-Occupancy (also known as Removal of Spare Room Subsidy / Bedroom Tax) - The Benefit Cap and - Universal Credit roll-out</t>
  </si>
  <si>
    <t>Information regarding rates for sleep-in shifts paid to providers of domicilary care for adults under the age of 65 which special needs, or to residential care providers in 2017/18.</t>
  </si>
  <si>
    <t>Details of the internal communications that have taken place between RCBC and Middlesbrough Council relating to the A172 DIXONS BANK / STAINTON WAY HIGHWAY IMPROVEMENT SCHEME:  EXPANDED PUBLIC CONSULTATION SCHEME</t>
  </si>
  <si>
    <t>What is the average number of occupants of each household in Redcar and Cleveland, how many jobless households there are in Redcar and Cleveland and what is the average rent price in Redcar and Cleveland</t>
  </si>
  <si>
    <t>How much EU funding was given to Redcar and Cleveland for the regeneration of the town.</t>
  </si>
  <si>
    <t>How many businesses have opened in Redcar and Cleveland since 2015.</t>
  </si>
  <si>
    <t>15 questions cencerning the practices involved  in situations in which the authority has acted as a public deputy for an individual who lacks capacity and then that individual has died.</t>
  </si>
  <si>
    <t>some information not held</t>
  </si>
  <si>
    <t>List of all Commercial properties and their addresses within your Billing Authority</t>
  </si>
  <si>
    <t>The number of planning applications sought for telecommunication masts in 2015,2016 and 2017 and whether they were approved and completed.</t>
  </si>
  <si>
    <t xml:space="preserve">information pertaining to the energy supply contracts </t>
  </si>
  <si>
    <t>Details of pest control services supplied to residents and businesses in the years 2013-14 to 2016-17</t>
  </si>
  <si>
    <t>Does the Council have facebook / twitter pages, does the Council advertise or spend money on either of these pages and does the council use Google G-Suite services.</t>
  </si>
  <si>
    <t>Details on the amount of money spent hiring celebrities, which may have been hired to present awards, record video/audio clips, turn on Christmas lights, visit a local school or for any other purpose since 6 May 2014</t>
  </si>
  <si>
    <t>Information regarding any Learning management and e-learning system used by the authority</t>
  </si>
  <si>
    <t>Why was there a decision to install speed bumps on Meadow Road, Marske and how much did this cost?</t>
  </si>
  <si>
    <t>The budget and expenditure for Child and Adolescent Mental Health services for children, adolescents and young adults  in the financial years 2013/14 - 2017/18</t>
  </si>
  <si>
    <t xml:space="preserve">Information regarding the employment of agency staff and the overall spend on specified job roles in the finance department. </t>
  </si>
  <si>
    <t>The number and value of charges made under Section 74 of the New Roads and Street Works Act 1991 for the financial years 2012/13 - 2016/17</t>
  </si>
  <si>
    <t>Information relating to the installation and maintenance of street lights</t>
  </si>
  <si>
    <t>The total number of penalty notices in your school area for non school attendance in the academic years 2014-15, 15-16 and 16-17</t>
  </si>
  <si>
    <t>Information about the number of CCTV cameras in public schools in 2010-2017</t>
  </si>
  <si>
    <t>the number of D1 planning applications you received in each of the last five years</t>
  </si>
  <si>
    <t xml:space="preserve">How many times has the council requested a Financial Resilience Review from the Chartered Institute of Public Finance and Accountancy since 2010/11 and further details of each occasion. </t>
  </si>
  <si>
    <t>How many prosecutions has the local authority brought under section 3 of the Prevention of Housing Fraud Act 2013 in the years 2013/14, 2015/16, 2016/17 and 2017/18</t>
  </si>
  <si>
    <t xml:space="preserve">How many complaints were made against councillors in your authority under the members’ code of conduct in each year from 2013 - 2017 </t>
  </si>
  <si>
    <t>A number of questions concerning direct payments including the number of recipients in the authority area, how recipients buy insurance cover and whether advise in provided on insurance spend</t>
  </si>
  <si>
    <t xml:space="preserve">Worked up to the time/cost limit. </t>
  </si>
  <si>
    <t xml:space="preserve">Advice provided on how to bring it within the cost limit. </t>
  </si>
  <si>
    <t>The name and contact details of the manager of the team responsible for the councils licensing of Houses in Multiple Occupation (HMO)</t>
  </si>
  <si>
    <t>The number and value of parking fines issued on Good Friday and Easter Monday in each of the last 5 years</t>
  </si>
  <si>
    <t xml:space="preserve">Has the authority paid an individual or organisation to increase twitter or facebook followers over the last 5 years and if so further details of these payments </t>
  </si>
  <si>
    <t xml:space="preserve">The amount of reams of papers used over the last 12 months, the amount of expenditure on printing and photocopying, the amount of paper recycled from council offices and plans to reduce use of paper and the councils carbon footprint. </t>
  </si>
  <si>
    <t>Does RCBC pay a generalised price per tonne for waste collection, is a specific price per tonne with VAT and landfill tax shown as separate entities and how long has the pricing situation been in place?</t>
  </si>
  <si>
    <t>The number of foster carers, the number of which are non-UK EU nationals, the number of fostred children who are non-UK EU nationals and the number of UK national foster carers who foster outside of the UK but inside the EU</t>
  </si>
  <si>
    <t xml:space="preserve">Details of business rates accounts which are in credit. </t>
  </si>
  <si>
    <t>Does the authority have a published community asset transfer policy and further details if so</t>
  </si>
  <si>
    <t xml:space="preserve">The name, location and area in hectares of allotment sites in the borough and whether these are statutory sites. </t>
  </si>
  <si>
    <t>Details of ocassions over the last 5 years when the LA has consulted with the Environment Agency regarding planning application for a development in a flood risk area</t>
  </si>
  <si>
    <t>Detials of complaints of food poising incidents at burger king, KFC, McDonalds and Subway over the ast 12 months</t>
  </si>
  <si>
    <t>Details of anyone who has died with no known next of kin from 1/11/2017 to present</t>
  </si>
  <si>
    <t>The total number of potholes reported in 2017, the number of which were fixed and how much that cost and details of compensation claims for damage or injury caused by potholes</t>
  </si>
  <si>
    <t>Copies of the highway inspection records together with all opening/closing notices, defect notices and records of complaints for 2 years prior to 04 January 2018 for Shaftersbury Road/Spencer Road Teeside Middlesbrough TS69BE</t>
  </si>
  <si>
    <t xml:space="preserve">The number of designated statutory children's centres in each year since 2009/10, the number of staff employed at children's centres, the total expenditure on sure start centres and the total number of children and parents who have used the centres. </t>
  </si>
  <si>
    <t>Information regarding the decision not to fund the Community Agent Project after 31 March 2018</t>
  </si>
  <si>
    <t xml:space="preserve">Does RCBC have an Autism Partnership Board and a named Autism Lead? What tools are used to assess the needs of someone on the autistic spectrum? Details of training for assessors, and details of funding for autistic people. </t>
  </si>
  <si>
    <t>If a person can evidence disability related expenses, do you pay these / subtract them from a person’s care charges? And further questions relating to disability related expenses</t>
  </si>
  <si>
    <t>Details of all payments received under Section 106 Planning Agreements for the years 2013/14, 2014/15, 2015/16, 2016/17, 2017/18</t>
  </si>
  <si>
    <t>Does the Local Authority operate a usual cost of care for older person’s social services? Does the Local Authority have a banding system for fee rates and details of bands/rates if applicable? If the Local Authority no longer operates a usual cost of care, but had done historically, please provide any historic fees since 2013/14</t>
  </si>
  <si>
    <t>Details of section 46 funerals that have been undertaken by the Council and whether details of these funerals are published on our website</t>
  </si>
  <si>
    <t xml:space="preserve">Details of assessments the council has made in relation to the potential impact of ash dieback and wether there is a strategy in place to cope with this. </t>
  </si>
  <si>
    <t>A breakdown of live unclaimed credit balances accrued since your earliest records, for the amounts owing to all incorporated companies within the authorities billing area</t>
  </si>
  <si>
    <t>How many child employment permits were issued  and how many school age children (aged 13-15/16 years) were licenced to work part-time in the area in 2013, 2014, 2015, 2016 and 2017</t>
  </si>
  <si>
    <t>Details of guardianship orders granted in favour of your council vs a relative of an adult who comes under the adults with incapacity act</t>
  </si>
  <si>
    <t>Details of assaults on adults at primary and secondary schools over the last 5 years</t>
  </si>
  <si>
    <t>Details of the budget that the council has allocated for redevelopment in the area such as highway improvements, regeneration projects and park and land areas</t>
  </si>
  <si>
    <t xml:space="preserve">Details of children with SEND aged 18 and under and 18-25 are educated outside of the borough </t>
  </si>
  <si>
    <t>Details of the income management solution and card payment solution used by the authority.</t>
  </si>
  <si>
    <t>The number of drivers your authority gave a private licence to that applied with a Sheffield (S) postcode, between 2014-2017</t>
  </si>
  <si>
    <t>Details of public health funerals which have taken place since 2011</t>
  </si>
  <si>
    <t xml:space="preserve">Copies of all emails sent or received by the council’s leader or chief executive in the last 12 months which contain the keywords ‘section 114’ or ‘s114’. </t>
  </si>
  <si>
    <t xml:space="preserve">Does RCBC provide in-house technical IT support to schools in the Borough and further questions regarding this. </t>
  </si>
  <si>
    <t xml:space="preserve">Details of the allocation of school places in the borough. </t>
  </si>
  <si>
    <t>Details of sleep-in pay for carers</t>
  </si>
  <si>
    <t>Has Redcar and Cleveland Borough Council considered and/or otherwise discussed street lighting provisions on the Coast Road, Redcar (A1085), specifically between the junction of Green Lane to Churchill Drive, between 1 January 2013 to date? And, have any complaints about street lighting been received about a lack of street lighting on this stretch of road?</t>
  </si>
  <si>
    <t>Contract information with regards to the organisation’s telephone system maintenance contract (VOIP or PBX, other) for hardware and Software maintenance and support.</t>
  </si>
  <si>
    <t>Does your local authority use a Dynamic Purchasing System (DPS) or a framework agreement for contract awards within Learning and Development?  And further information in relation to such system</t>
  </si>
  <si>
    <t>Details of the social care case management system</t>
  </si>
  <si>
    <t>FOI/17/0994</t>
  </si>
  <si>
    <t>08/02/2018</t>
  </si>
  <si>
    <t>Has RCBC given licenses to alcohol delivery services in your area and if so, how many, and what are the conditions?</t>
  </si>
  <si>
    <t>In Dormanstown ward a breakdown of what each Councillor used their pot of funds for from the year 2011 to the current year and the same in regard to Coatham ward but for the years 2015 onwards</t>
  </si>
  <si>
    <t>The council’s budget for road repairs for the financial years 2013/14 - 2016/17, details of compensation pay-outs for injuries cause by potholes</t>
  </si>
  <si>
    <t>A list of all vehicles currently owned/leased/hired which are operated by Redcar &amp; Cleveland Council</t>
  </si>
  <si>
    <t>What percentage of your data and applications are currently ‘in the cloud’? Are all of your staff able to access data files and applications when working remotely? Is your IT department outsourcing or downsizing its physical IT infrastructure in favour of a cloud model?</t>
  </si>
  <si>
    <t>The level of funding by the authority for the provision of women's refuges within it jurisdiction and The number of women's refuges within the authority's jurisdiction in the years 2010/11 - 2017/18</t>
  </si>
  <si>
    <t>3 questions relating to lighting along the coast road, including the saftey concerns that lead to the installation of lighting, minutes of the meeting were the decision to install the lighting was made and any other measure that were put in place to respond to the road safety and crimes issues identified</t>
  </si>
  <si>
    <t>Information regarding compensation claims relating to potholes involving cyclists and motorists in each of the last 5 years</t>
  </si>
  <si>
    <t>The brand and type of cladding that is fitted on any tower blocks in your area</t>
  </si>
  <si>
    <t xml:space="preserve">Details of local authority establishments, including but not limited to schools, use meat from animals which have not been stunned before slaughter? </t>
  </si>
  <si>
    <t>How many people do you pay more than £1000 a week (£52,000 a year) and what is their average salary per year</t>
  </si>
  <si>
    <t xml:space="preserve">Information regarding annual spend on revenues and benefits printing and mailing, all council postage, any hybrid mail solution used and other printing and mailing services used. </t>
  </si>
  <si>
    <t>The number of children who were home schooled in your local authority in the year 2016-17 and in the previous five years (broken down by year).</t>
  </si>
  <si>
    <t>Information on the annual spend in the local press of Road Traffic Regulation Orders  (when there are going to be road closures etc)  both the consultation and the Order.  A history of annual spends or just your latest years figures would be fantastic.</t>
  </si>
  <si>
    <t>5 questions relating to relating to affordable housing  and section 106 agreements</t>
  </si>
  <si>
    <t>Details of social housing repairs</t>
  </si>
  <si>
    <t>The number of children who became looked after in 2017 and further questions regarding their care</t>
  </si>
  <si>
    <t>What charities/companies have a house to house collection license in your area since January 1st 2018 until today</t>
  </si>
  <si>
    <t>A list of individuals and companies that have been successfully prosecuted in 2017 for offences under the Hosuing Act 2004 and a lost of individuals and companies which have been subject to civil penalties for offences under the Housing Act 2004</t>
  </si>
  <si>
    <t xml:space="preserve">A break down of how rates money is being used &amp; who is receiving it &amp; what precautions are in place to stop any fraudulent use of the system </t>
  </si>
  <si>
    <t>How many live applications does your Local Authority currently have on your housing list for wheelchair accessible housing? How many wheelchair accessible homes were let to wheelchair users in the years of 2015 and 2017 inclusive in your locality through your general needs housing process?</t>
  </si>
  <si>
    <t xml:space="preserve">The number of days lost per primary school to teaching staff sickness absence in 2015/16 and 2016/17 and the number of days lost per secondary school to teaching staff sickness absence in 2015/16 and 2016/17.
</t>
  </si>
  <si>
    <t>The value of claims against your authority’s insurance policies in the financial year ending March 2017 and the total value of the payments made by yourselves rather than insurers in each financial year from 2012/13 - 2016/17 and further questions</t>
  </si>
  <si>
    <t>Details of cemeteries operated by the council, including the number of plots, the number of burials undertaken in specified years and the costs of burials and cremations</t>
  </si>
  <si>
    <t>The number of people who have spent time in care of the LA and died in 2016-17 and 2017-18, the number of people in care who have attended university and the number of people in care who were in full time employment</t>
  </si>
  <si>
    <t>What policies or procedures are in place to ensure parents are informed on the risk of cannabis so they can better safeguard their children?</t>
  </si>
  <si>
    <t>Information as to which departments were involved in writing the Acceptable Use Policy for users of computer facilities in public libraries</t>
  </si>
  <si>
    <t>Details of the authorities insurance provider</t>
  </si>
  <si>
    <t>Information on people dying with no next of kin being known, from 1/1/18 to the day of your response to this request</t>
  </si>
  <si>
    <t>How many initiatives were commissioned or hosted in the borough to educate young people about cannabis in the years 2006/07 - 2016/17</t>
  </si>
  <si>
    <t>Details of changes to library opening hours and staffing levels</t>
  </si>
  <si>
    <t>The number of spaces in elderly care homes, the average cost of places, the number of individuals provided with funding support and the number of self funded places</t>
  </si>
  <si>
    <t xml:space="preserve">Details of the implementation of the last Adult Social Care Case Management Software </t>
  </si>
  <si>
    <t xml:space="preserve">How many dog owners in the area under the authority of the council have been fined for not having their dog microchipped since the compulsory dog microchipping law came into effect on 6th April 2016? </t>
  </si>
  <si>
    <t>Details of academy trusts which applied to the LA for additional/emergency funding in 2016/17 and 2017/18</t>
  </si>
  <si>
    <t>Copies of any current policies, procedures, guidelines, training materials or similar documents relevant to the Local Authority's interviews and criminal records checks of children's and adults' social workers who apply to work for you</t>
  </si>
  <si>
    <t xml:space="preserve">The total spend on rough sleeping outreach services since 2009-10 and further information </t>
  </si>
  <si>
    <t xml:space="preserve">15 questions relating to vehicles owned and rented by the local authority </t>
  </si>
  <si>
    <t>Information regarding elective home education including the department which delas with elective home education, the form of contact they have with families and the number of children home educated</t>
  </si>
  <si>
    <t>A list of those councillors who are employed by or engaged by development companies which may have an interest in planning approvals in our area</t>
  </si>
  <si>
    <t>A list of all commercial properties in the borough</t>
  </si>
  <si>
    <t xml:space="preserve"> Information regarding the council’s use of GIS/Map software?</t>
  </si>
  <si>
    <t>How much was the public health budget for the last 3 year, how much of this was spent on suicide prevention, what organisationsor charities were provided with funding from this budget and what are the attempted and completed suicide figures over the last 3 years</t>
  </si>
  <si>
    <t>Details concerning the number of children in the care of the authority in 2016, 2017 and so far in 2018 and sibling groups in care of the authority</t>
  </si>
  <si>
    <t>Details of transport consultancy contracts that you have with supplier organisations and who they are with</t>
  </si>
  <si>
    <t>Does the local authority offer special leave/public duty leave for council staff to fulfil public duties relating to the emergency services. eg. retained fire fighters, special constables, search and rescue workers, the RNLI and further questions about such leave</t>
  </si>
  <si>
    <t>Please provide a breakdown of how the council has spent its Flexible Homelessness Support Grant to date, as provided by the Ministry of Housing, Communities &amp; Local Government from 1 April 2017</t>
  </si>
  <si>
    <t>The process in which motorists should use to make a claim against the council for pothole damage to vehicles</t>
  </si>
  <si>
    <t>Copies of communications  between community transport providers and the Council following the letter titled Community Transport Permits, sent to all authorities from the Department for Transport in Nov 2017</t>
  </si>
  <si>
    <t>Since 1.1.2017 which street or road works in your area overran by the longest period? Please state (i) where the works were, (ii) who was fined, (iii) when they were scheduled to start and finish, (iv) when they actually finished and what the value of the fine was?</t>
  </si>
  <si>
    <t>How much of its own resources has the Council spent on poverty prevention measures in each of the last three years?</t>
  </si>
  <si>
    <t xml:space="preserve">Details of any contracts with the fire service to deliver adult social care related services </t>
  </si>
  <si>
    <t>Details of flights your organisation, and any arms-length management organisations or arms-length bodies owned by your organisation, has paid for since 1 January 2015</t>
  </si>
  <si>
    <t>A list of all secondary, middle and upper schools in Redcar and Cleveland and whether they were oversubscribed or not-oversubscribed on national offer day 2018 (1st March) and further questions relating to the admission of pupils</t>
  </si>
  <si>
    <t>29/02/2018</t>
  </si>
  <si>
    <t xml:space="preserve">A full list of companies that have become newly liable for business rates between the 12th Jan 18 to the 05/02/2018 </t>
  </si>
  <si>
    <t>A copy of the covenant covering zetland park in redcar</t>
  </si>
  <si>
    <t>Details of occupied non domestic properties in the borough</t>
  </si>
  <si>
    <t>A breakdown of the models of IT hardware, costs of contracts and suppliers</t>
  </si>
  <si>
    <t xml:space="preserve">How much has been spent on homelessness prevention support in each year since 2009-10? </t>
  </si>
  <si>
    <t>How many (a) social homes by housing associations and (b) other homes have been built in the local authority in each year since 2009-10?</t>
  </si>
  <si>
    <t>How much is the Council’s budget for the replacement scheme of the Independent Living Fund? How much of the grant for this financial year will be spent and has the council ring-fenced spending from the grant in this financial year?</t>
  </si>
  <si>
    <t>The total contract income paid to all community transport organisations operating under a section 19 or 22 permit system for the years 2016 and 2017; and does the authority operate transport provision under the section 19/22 permit system?</t>
  </si>
  <si>
    <t>Details of the council tax reduction scheme (sometime know as council tax support) for working-age claimants for 2018/19</t>
  </si>
  <si>
    <t>The amount spent on public health funerals since 2009/10</t>
  </si>
  <si>
    <t>What is the budget for maintaining war memorials was in each year since 2009-2010 to the present day</t>
  </si>
  <si>
    <t>The total number, names and contact information of licensed horse riding establishments in operation in 2015, 16, 17 and 18</t>
  </si>
  <si>
    <t xml:space="preserve">Details of residents parking permits inclduing; the average cost of an annual permit, the number issues in 2017 and the amount of revenue recevied from permits </t>
  </si>
  <si>
    <t>Copies of communications the council and 5 specified companies relating to the exploration and production of onshore oil and gas</t>
  </si>
  <si>
    <t xml:space="preserve">The total number of children home schooled in the years 2014-15, 2015-16, 2016-17, 2017-18, statistical information of these children </t>
  </si>
  <si>
    <t xml:space="preserve">Information relating to 'public health act' or 'welfare' or 'contract' or 'paupers' funerals having taken place or due to take place, and/or persons who have died with no  known next of kin since 1/1/18 to the day of your reply. </t>
  </si>
  <si>
    <t xml:space="preserve">How much in total has your authority spent on alcohol and drug services? How much has the authority received in public health grants since 2012/13 and what proportion of that was spent on drug and alcohol services? </t>
  </si>
  <si>
    <t>Details of library services and the changes in them since 2009/10</t>
  </si>
  <si>
    <t>Details of sports and leisure services since 2009-10</t>
  </si>
  <si>
    <t>How many homes for affordable rent (not including social rent), which have received all necessary approvals, and with financing in place, will be started in each of the next three years in the geographical area under your remit?</t>
  </si>
  <si>
    <t>Details of schools which were given an Ofsted grade of inadequate in the local authority in the years 2014-15, 2015-16, 2016-17?</t>
  </si>
  <si>
    <t>Information about funding for the provision of short breaks from caring for carers of disabled children over the 4 financial years and the next financial year.</t>
  </si>
  <si>
    <t>The total number of parking tickets issued in the weeks 19th - 25th Feb and 26th Feb - 4th March and the value of the fines associated with those tickets</t>
  </si>
  <si>
    <t>From your allocated Public Health budget, how much do you propose to spend on residential rehabilitation, residential detoxification, community substance misuse services,  total substance misuse in 2018/19</t>
  </si>
  <si>
    <t>Detials of any processes, mechanisms, or triggers for requesting support or care for persons living in Filthy or Verminous conditions, with an aim to prevent cases from recurring in future? Details of occassions where Statutory Notices have been served to the occupant(s) of this properties regarding the remediation of Filthy or Verminous conditions in line with the Section 83 of the Public Health Act 1936?</t>
  </si>
  <si>
    <t>what is the total number of Councillors and the yearly cost and also a list of every meeting and its purpose?</t>
  </si>
  <si>
    <t>how many verified rough sleepers have died in the council's territory in the last 5 calendar years (2013, 2014, 2015,2016, 2017)</t>
  </si>
  <si>
    <t xml:space="preserve">The number of children registered as Elective Home Education during the academic years 2012-13 to 16-17; and a breakdown for each year showing how many were of primary age and how many secondary age.
</t>
  </si>
  <si>
    <t>The number of children who became looked after in the financial year 2016/17 and further questions regarding their care</t>
  </si>
  <si>
    <t>A list of the animal boarding services (kennels/catteries/homeboarders) that have been issued a boarding licence for 2018?</t>
  </si>
  <si>
    <t>The amount of money spent on street lights each year since 2009/10 and detials of street lights that have been dimmed or extinguished during this time.</t>
  </si>
  <si>
    <t>Details of fixed penalty notices served to dog owners for breached PSPOs on beaches in 2016, 2017 and 2018</t>
  </si>
  <si>
    <t>What was/ is the projected total public health spend and the spend on sexual health, drug addiction, smoking cessation and weight management services in the financial years 2014/15, 2015/16, 2016/17, 2017/18 and 2018/19</t>
  </si>
  <si>
    <t>Details of each business in respect of which non-domestic rate credit balances remain payable</t>
  </si>
  <si>
    <t>Details of all contractors working for the council on both public and private sector homes for bathroom adaptations. I would also like to ask if any manufacturer is specified for the following materials- shower doors, trays, wet floor formers and shower waste pumps</t>
  </si>
  <si>
    <t>Does the council operate a meals on wheels service for elderly residents as part of its social care provision and what was the spend on this each year since 2009/10</t>
  </si>
  <si>
    <t>The number of requests for advice made to the council by private rental tenant in each year from 2013, the number of complaints relating to health and safety hazards in private rented properties and the number of environmental health inspections carried out</t>
  </si>
  <si>
    <t xml:space="preserve">And s.21 - link to our website. </t>
  </si>
  <si>
    <t>Details of any pest control services provided by the council including the amount spent on pest control since 2009/10</t>
  </si>
  <si>
    <t>Details of all known avoidable or preventable deaths in care and nursing homes for older people from January 1st 2013 to December 31st 2017, inclusive</t>
  </si>
  <si>
    <t xml:space="preserve">How many outsourcing contracts have you outsourced in the last five financial years, and the details/ the nature of these contracts? </t>
  </si>
  <si>
    <t>12/03/2018</t>
  </si>
  <si>
    <t xml:space="preserve">A list of new schools that have been built in your district since 2000 listing what procurement method was used for each one and contact details for the individual responsible for monitoring the procurment of new school buildings. </t>
  </si>
  <si>
    <t>What contract/s are currently in place for the purchase of PCs, Laptops and Tablet Devices? How long has the contract run for? When does the contract Expire? What is the approximate value of the contract per annum?</t>
  </si>
  <si>
    <t>A list of all live business rates accounts with a 2017 list Rateable Value greater than or equal to £5,000</t>
  </si>
  <si>
    <t>Details of enforcement collection, including the number of staff employed in the internal enforcement team, the percentage of fees that have been successfully collected and the percentage of this which relates to Council Tax, NNDR and Housing Benefit overpayments.</t>
  </si>
  <si>
    <t>Details of public parks managed or maintained by the council in each year since 2009/10</t>
  </si>
  <si>
    <t xml:space="preserve">A complete and up-to-date list of all business (non-residential) property rates data for your local authority </t>
  </si>
  <si>
    <t>A full up to date excel spreadsheet of businesses that have become newly responsible for business rates between the 5th Feb 2018-28th Feb 2018</t>
  </si>
  <si>
    <t>Details of changes to the Council Tax Support (CTS) and Local Welfare Assistance schemes in 2018/19</t>
  </si>
  <si>
    <t xml:space="preserve">Details of the organisation’s energy management system including details of the software used, the annual spend on electricity, gas and water and the number of meter points fort each utility. </t>
  </si>
  <si>
    <t>The number of complaints received about potholes, the amount spent on resurfacing and fixing potholes, the number of carriageway safety inspections, the number of claims relating to vehicle damage and injury caused by potholes or uneven surfaces and the proportion of roads in the area which needed maintenance work due to uneven surfaces or potholes  in each year since 2009/10</t>
  </si>
  <si>
    <t xml:space="preserve">The number of KS2 academies in your geographical area which have opted in your moderation arrangement, the number which have decided to be moderated by another LA, the number of academies from outside your geographical area which you have agreed to moderate and the charge fort such moderation. </t>
  </si>
  <si>
    <t>Information relating to payment terms with your suppliers; and of any sub-contracting or outsourcing works involving Carillion since 1 January 2016</t>
  </si>
  <si>
    <t xml:space="preserve">Details of children’s play areas which have been managed by the local authority in each year since 2009-10 including the number of new/refurbished area, the number which were closed or have proposals for future closure. </t>
  </si>
  <si>
    <t>Details of anyone who has died with no known next of kin from 1/1/2018 to the day of your reply</t>
  </si>
  <si>
    <t>Children of compulsory school age do you currently have under local authority care?</t>
  </si>
  <si>
    <t>The number of health visitors that you employ?  The date that you started providing the health visitor service? The number of health visitors that were employed on the day of transfer?</t>
  </si>
  <si>
    <t xml:space="preserve">Details of street cleaning since 2010 including the budget for each year, the number of people employed to  undertake those services and the number of complaint received in relation to street cleaning. </t>
  </si>
  <si>
    <t>The total amount spent since June 2017 by the council on interim fire safety measures in high-rise residential buildings over 18 metres that are owned by the council, and have been confirmed to have Aluminium Composite Material (ACM) cladding, in conjunction with other elements of the cladding system that do not meet the relevant requirements of the Building Regulations guidance</t>
  </si>
  <si>
    <t>Details of all s215 notices issued by this council and Langbargh since 1990</t>
  </si>
  <si>
    <t>Details of all young people between the ages of 16 and 19 who were at any time classified as NEET and were resident in the Local Authority area for each year the information is held since 2000</t>
  </si>
  <si>
    <t>Details of anyone who has passed away with no known next of kin, from 01/01/2015 to the date of your reply.</t>
  </si>
  <si>
    <t xml:space="preserve">The number of Full Time Equivalent (FTE) health visitors commissioned to provide services in your area and the number of children aged under 5 receiving health visits </t>
  </si>
  <si>
    <t>The number of designated statutory children’s centres, the services provided at those centres, the number of people who use the centres and whether the same number of centres are planned to remain open in 2018/19</t>
  </si>
  <si>
    <t>9 questions relating to non-residential care, including the number of fairer charging applications received in the last 12 months, the percentage of clients who make a contribution toward their care costs and software solutions used for the processing of Fairer Charging applications?</t>
  </si>
  <si>
    <t xml:space="preserve">The amount planned to be spent on sexual health services in 2018/19 the amount spent in 2017/18 and whether there will be any reduction to services </t>
  </si>
  <si>
    <t>Details of parking charges across the borough, the amount made in parking charges in 2015-2017 and the number of parking tickets issued in the years 2015-17</t>
  </si>
  <si>
    <t>Details of all s59 PSPOs made since 2014</t>
  </si>
  <si>
    <t xml:space="preserve">Details of all section 161 (3) Highways Act 1980 offences / prosecutions </t>
  </si>
  <si>
    <t>For each year since 2010, please provide a month by month breakdown of the total number of homeless households the local authority has rehoused in another LA area and the number agreed to rehouse from another LA area</t>
  </si>
  <si>
    <t xml:space="preserve">16 question relating to the provision of care services </t>
  </si>
  <si>
    <t>Does your council apply a diesel surcharge to resident's parking permits, is there a charge when applying for a residents parking permit, is the cost of a permit based on c02 emissions and what is the highest fee for a resident parking permit?</t>
  </si>
  <si>
    <t xml:space="preserve">The amount spent on general waste collection and recycling each year since 2009/10, the frequency of waste collections, the number of replacement bins provided, the money received from replacement bins and the number of complaints received about refuse collection.  </t>
  </si>
  <si>
    <t>For each year since 2009/10; the total amount spent on community centres, the number of community centres managed by the LA, the number which have been closed, and the number of people employed in community centres.</t>
  </si>
  <si>
    <t xml:space="preserve">For each year since 2009/10; the amount spent on youth services, the number of youth centres managed by the LA, the number of youth centres closed, the number of places for young people and the number of youth work jobs. </t>
  </si>
  <si>
    <t xml:space="preserve">In the last financial year which 5 providers of adult learning disability services were in receipt of most funding from your Local Authority and in total how much funding did they receive? </t>
  </si>
  <si>
    <t xml:space="preserve"> In each year since 2009-10, how much has the council spent on recycling, the number of recycling points, the number of household waste recycling centres, and the number of hours household waste recycling centres have been open each week.</t>
  </si>
  <si>
    <t>A full list of  Ltd companies/charities/businesses that have become liable for business rates between 01/03/18-14/03/18.</t>
  </si>
  <si>
    <t>The number of spaces offered by your local council for people arriving under the Syrian Vulnerable Persons Resettlement Scheme (VPRS)</t>
  </si>
  <si>
    <t xml:space="preserve">A copy of any internal policies relating to the assesment of need of children transferred to the UK under the Dublin III regulation, the provision of support for such children, and liaison with the Home Officer regarding such children. </t>
  </si>
  <si>
    <t>Details of all s38 agreements to adopt highways maintainable at public expense</t>
  </si>
  <si>
    <t>9 questions relating to the introduction of new charges or increase of exisiting charges for care services over the last 3 financial years</t>
  </si>
  <si>
    <t>The number of CCTV cameras operated by RCBC, a list of their locations, the amount spent on staff operation and the amount spent on cctv maintenance</t>
  </si>
  <si>
    <t>Details of care leavers the council has supportedin each year since 2009/10</t>
  </si>
  <si>
    <t xml:space="preserve">For the last full financial year, please provide details of any public subsidies or other monetary funding provided by the council to permanent tourist attractions, such as museums, art galleries, science centres etc, in the council area. </t>
  </si>
  <si>
    <t>A detailed breakdown of spend of the £10,000 awarded by the Department for Communities and Local Government to  Redcar &amp; Cleveland Council for each of the Coastal Community Teams</t>
  </si>
  <si>
    <t>Copies of all completion certificates issued by the Local Authority within the last 30 days</t>
  </si>
  <si>
    <t>A breakdown of vacant council-owned housing within the local authority area in the financial years 2016-17 and 2017-18</t>
  </si>
  <si>
    <t>link to website provided</t>
  </si>
  <si>
    <t>A summary of information held by Redcar and Cleveland Borough Council regarding its decision not to maintain the central public pathway, leading between and linking, the top and bottom promenades at Saltburn-by-the Sea</t>
  </si>
  <si>
    <t>Details of children who are recorded as being educated at home during the academic years 2013/14 - 2017-18</t>
  </si>
  <si>
    <t xml:space="preserve">The council's total budget for drug and alcohol services in each of the financial years 2011/12, 2012/13, 2013/14, 2014/15, 2015/16, 2016/17 and 2017/18 and the projected figure for 2018/19. </t>
  </si>
  <si>
    <t>What mobile app development platform is currently used, and if there is none in place are there plans to procure/use one in the future?</t>
  </si>
  <si>
    <t xml:space="preserve">Does the council have a Public Space Protection Order, created under the 2014 Anti-Social Behaviour, Crime and Policing Act, which includes a ban on rough sleeping and/or "persistent" and/or "aggressive begging (or similar terms) in its territory? And further details if so. </t>
  </si>
  <si>
    <t>A copy of the assessment and report that must have been carried out prior to byelaw 14 being revoked, a copy of byelaw 13 and a schedule of all enforcement dates for sub byelaw 9, sub byelaw 17, and sub byelaw 25</t>
  </si>
  <si>
    <t>Details of previously owned, or existing housing stock held by the authority where non-traditional method have been used in the construction of residential dwellings</t>
  </si>
  <si>
    <t>Details of public health funerals since 1 March 2017</t>
  </si>
  <si>
    <t>A copy of the formal Policy on redcar and cleveland council holidays, A copy of Redcar and cleveland councils sickness policy, and does Redcar and cleveland council under go consultation with employees when making changes to employees contracts?</t>
  </si>
  <si>
    <t>Details of home based care support services provided to people over 65 years of age</t>
  </si>
  <si>
    <t>The budget for supported bus services in 2016/17, 2017/18 and 2018/19, details of cuts to services over the last 2 years and proposed cuts for the next year</t>
  </si>
  <si>
    <t>A breakdown of live unclaimed credit balances accrued since your earliest records</t>
  </si>
  <si>
    <t>For the years 2015, 2016, 2017, how many people presented themselves as homeless or at risk of homelessness? How many went on to make a homeless application, and how many of those applications were turned down?</t>
  </si>
  <si>
    <t>How many maintained schools in your authority are housed in properties/buildings not owned by the Local Authority? And further questions regarding rent payments for these buildings</t>
  </si>
  <si>
    <t>Details of the frequency of inspections of roads</t>
  </si>
  <si>
    <t>How much salt has been purchased for de-icing purposes over the last 5 years, what was the type of salt, what was the average price of the salt, who was the provider, is salt purchase negotiated annually and who is the officer responsible for ordering salt?</t>
  </si>
  <si>
    <t xml:space="preserve">Do you commission or provide antenatal education classes?  If so, further questions including ;do the practitioners delivering the  classes use a specific evidence based programme/model and what organisation provides the classes? </t>
  </si>
  <si>
    <t>A list of all business rate payers in your area.</t>
  </si>
  <si>
    <t>17 questions relating to the provision of accommodation and/or support in respect to looked after children in residential care/looked after children in semi-independent placements/care leavers/uasc.</t>
  </si>
  <si>
    <t>Details of new schools which been built in your LEA since 2000 and details of refurbishments projects that have taken place within your maintained schools since 2000</t>
  </si>
  <si>
    <t>A copy of your current ICT / Digital Strategy and a list of current ICT contracts providing</t>
  </si>
  <si>
    <t>The number of tower blocks in the borough and has independent fire testing on fire doors in the blocks been commissioner or is such testing planned?</t>
  </si>
  <si>
    <t>How many fines were issued for failure to display a valid Energy Performance Certificate (EPC)? How many fines were issued for failure to include the energy performance rating of a property (letters A-G) in sale or lease particulars? How many fines were issued for failure to display a Display Energy Certificate in a building?</t>
  </si>
  <si>
    <t>The number of homeless applications that have been made since 2013, the number of 'priority need' applications and the number of these that were received from applicant who had left prison and were a)accepted and b)rejected</t>
  </si>
  <si>
    <t>On how many occasions over the past 5 years has the council taken action against an individual under a Public Space Protection Order and the reason action was taken</t>
  </si>
  <si>
    <t xml:space="preserve">The number of people housed in temporary accommodation at a specific point in time in each year since 2012, the type of accommodation they were housed in and the number of Homeless Outreach Officers. </t>
  </si>
  <si>
    <t xml:space="preserve">Copies of the Councils anti-social behaviour and nuisance policy, strategy and protocol and any other documents that indicate how RCBC deal with anti-social behaviour and nuisance. </t>
  </si>
  <si>
    <t xml:space="preserve">The total value of the courier service contracts that were outsourced? Details of the primary and secondary courier supplier and the cost and staffing numbers of in-house courier services </t>
  </si>
  <si>
    <t xml:space="preserve">Does the authority have a PSPO for loitering, begging, aggressive begging, sleeping or carrying specified amounts of property? If so, the number of fines or prosecutions that have occurred as a result of them. </t>
  </si>
  <si>
    <t>A copy of the most up-to-date fire risk assessment for every tower block you own</t>
  </si>
  <si>
    <t>Details of illegal, unregistered and supplementary schools in the area including the number of which are linked to mosques or Islamic Faith</t>
  </si>
  <si>
    <t>Details of all complaints made against 3 West Dyke Road, records and documents to evdience the action taken following the complains and documentation to evidence attendances to the property</t>
  </si>
  <si>
    <t xml:space="preserve">The number of children of primary school age in the borough in each year since 2012 and the same information for secondary school aged children and details of the education provision of all children. </t>
  </si>
  <si>
    <t>What was/is the authority’s budget for parks and green spaces in each financial year since 2016/17, how many staff work(/ed) on parks and green space and further questions relating to the budget</t>
  </si>
  <si>
    <t>vexatious</t>
  </si>
  <si>
    <t>All emails, correspondence and notes relating to my planning application R/2017/0806/CA and all emails, correspondence and notes relating to an investigation by the planning enforcement team with regards planning approval R/2017/0408/CA</t>
  </si>
  <si>
    <t>The number of diagnoses of dyslexia in children made annually for the past 10 years and information on what funding is being given to schools for learning difficulties</t>
  </si>
  <si>
    <t>How many free-to-use, public drinking water fountains are in Redcar and Cleveland, what is the location of them and how much money is budgeted to be spent on them under the current spending plans?</t>
  </si>
  <si>
    <t>Details of agency spend on agency social workers within adults social work in (said council) between Mar 2017 and Mar 2018</t>
  </si>
  <si>
    <t>Details of celebrity appearances at events including the person who appeared, the event it was for and the amount paid to that person</t>
  </si>
  <si>
    <t>The number of trees felled over the last 3 years, the cost of the felling, and details of any felling targets the council has</t>
  </si>
  <si>
    <t>The number of syrian refugees the authority has offered to resettle since 2014, the number of syrian refugees that were resettled, the number which have now moved outside of the authority and how many are known to have left the country</t>
  </si>
  <si>
    <t>How many children did the authority have contact with where the child was in the care of social services and was at risk of child or forced marriage, honour-based violence and female genital mutilation and how many children did the authority have contact with who were not in the care of the authority who were at risk of the same</t>
  </si>
  <si>
    <t>The percentage or proportional gender pay gap for each individual pay grade</t>
  </si>
  <si>
    <t>Details of deaths in the local authority area in each of the years 2008 - 2017, where the person who died was sleeping rough or recorded as having no address or no fixed abode</t>
  </si>
  <si>
    <t>13/03/32018
14/03/2018
16/03/2018
27/03/2018</t>
  </si>
  <si>
    <t xml:space="preserve">Details of all s215 notices issued by this council and Langbargh since 1990
Details of all s59 PSPOs made since 2014
Details of all section 161 (3) Highways Act 1980 offences / prosecutions 
A copy of the assessment and report that must have been carried out prior to byelaw 14 being revoked, a copy of byelaw 13 and a schedule of all enforcement dates for sub byelaw 9, sub byelaw 17, and sub byelaw 25
Details of all s38 agreements to adopt highways maintainable at public expense
Copies of the Councils anti-social behaviour and nuisance policy, strategy and protocol and any other documents that indicate how RCBC deal with anti-social behaviour and nuisance. </t>
  </si>
  <si>
    <t xml:space="preserve">Your requests have been reviewed and the impact of your requests on the Council has been considered and balanced against the purpose and value of the requests. As part of this process, wider factors such as the background and history of your requests have also been considered.  We have considered;
• The burden which is imposed on the authority, particularly with regards to the timescales you have requested the information for; 
• The motive of your requests, which has taken into account the frequent contact you have had with the authority relating to your property;
• The persistent nature of your approaches to the council, which have been addressed by Officers on numerous occasions; and
• The value of the information you have requested to the public. 
Following this review, it is with regret that the Council must advise that under s.14(1) of the Freedom of Information Act 2000 it considers your 6 requests over the course of a fortnight to be vexatious and, in the circumstances, must give notice that your requests are refused.
In making this decision proportionality has also been considered. There must be an appropriate relationship between the information sought, the purpose of the request, and the time and other resources that would be needed to respond to it. In this instance, and following the thorough review discussed above, it has been concluded that it is not appropriate for the Council to provide the information requested.
</t>
  </si>
  <si>
    <t>Details of social care services provided or commssioned by the authority, with particular emphasis on adults with learning disabilities</t>
  </si>
  <si>
    <t xml:space="preserve">If you have a licensing scheme in place for private sector landlords, how much revenue was generated in 2016, 2017 and 2018 (year to date), the number of properties covered by a license in those years, the number of license applications rejected in those years and the number of landlords prosecuted for failing to have a license in each year. </t>
  </si>
  <si>
    <t>Details of the authoritys procedures should a road sign sink due to a water leak and  details of personal injury reports received in the last 10 years where people have been injured as a result of dangerous, low and hazardous road signs</t>
  </si>
  <si>
    <t>A full and up to date list of businesses that have become liable for business rates between the 15th March 2018 to the 31st March 2018.</t>
  </si>
  <si>
    <t>FOI/18/0248,0257,0258,0271,0272,0306</t>
  </si>
  <si>
    <t>04/04/2018</t>
  </si>
  <si>
    <t>For each year between 2009/10 and 2017/18 the number of people known to the authority as statutory homeless, the amount spent on temporary accommodation, the amount spent on homelessness prevention and the number of total prevention cases</t>
  </si>
  <si>
    <t>The amounts paid by each school/nursery/education provision in Redcar/Cleveland, in relation to temporary staffing cover from 6th April 2017 to 5th April 2018</t>
  </si>
  <si>
    <t>The current list of private water supplies for your district including, where possible, information on water supply type, source type and location</t>
  </si>
  <si>
    <t>Copies of tree/vegetation policies from 2007 to date, a copy of tree maintenance works carried out to, and other documents relating to a specific tree, the number of tree subsidence claims at a specific location received since 1997.</t>
  </si>
  <si>
    <t>Do you routinely arrange and fund the servicing and/or maintenance of stairlifts installed in the homes of social care service users? If so how often are they serviced, the amount spent on servicing and how many have been serviced in each year since 2015/16</t>
  </si>
  <si>
    <t>A list of all private mental health service providers funded by the council, including the unique Companies House number where possible, and how much funding they received from the council in 2017-18.</t>
  </si>
  <si>
    <t>A full and up to date list of businesses that have become liable for business rates between the 15th March 2018 to the 31st March 2018</t>
  </si>
  <si>
    <t xml:space="preserve">The number of new pitches for Gypsy and Traveller encampents given planning permission by your local authority in each financial year from 2012/13 to 2016/17, any estimate for the need for new pitchers in this period and the number of pitches expected to be delivered from identified land supply </t>
  </si>
  <si>
    <t>How much has the council spent on a meals-on-wheels service each year, who provided the service, how many meals were distributed in each year and how much has the services cost per person each year?</t>
  </si>
  <si>
    <t xml:space="preserve">For the most recent 12 month period company names and where possible levels of monies spent for the provision of logistics/transport/fleet services rendered to the council. </t>
  </si>
  <si>
    <t>4 questions relating to IT contracts, including details of contracts secured over the past 3 years</t>
  </si>
  <si>
    <t>For the last three financial years (2015/16, 2016/17 and 2017/18) details of all successful compensation claims against your authority for poor road conditions</t>
  </si>
  <si>
    <t xml:space="preserve">The number of people receiving a carers allowance in your local authority each year since 2015, the number of carers assessments carried out each year since 2015, the frequency of carers assessments and the number of carers receiving help after an assessment each year since 2015. </t>
  </si>
  <si>
    <t>Information on the distribution of discretionary rates relief . To clarify, this relates to the council’s share of the £300m fund for transitionary rates relief made available by the government at the Spring Budget 2017.</t>
  </si>
  <si>
    <t>Details of new schools which have been built in the LEA are since 2000 including pupil capacity of each building, the procurement method used to build them, and the duration of the works</t>
  </si>
  <si>
    <t xml:space="preserve">Details of speed humps, bumps, cushions and tables  currently installed in the area </t>
  </si>
  <si>
    <t>How many non-disclosure agreements has the authority agreed in each of the calendar years of 2014, 2015, 2016 and 2017 and the total amount of financial compensation awarded as part of these agreements</t>
  </si>
  <si>
    <t>Details of average time in days between requests for assessments for care support and the assessment being completed, and the time between the assessment and the commencement of care packages in the financial years 2015/16 and 2016/17</t>
  </si>
  <si>
    <t xml:space="preserve">For the last 3 years, spend on SEND transport, number of SEND passengers transported, value of SEND contracts awarded to taxi operators, spend on adults social care transport, the number of adults social care transport passengers and the value of adults social care transport contracts awarded to taxi operators. </t>
  </si>
  <si>
    <t>The total number of hereditaments liable for non-domestic rates, the total number of hereditaments excluding those receiving a 100% exemption from rates through relief and details of summons issued, liability orders obtained and referrals made to enforcement officers for non-payment of domestic rates</t>
  </si>
  <si>
    <t>The number of SEND (Special Educational Needs and Disability) mediations conducted in the local authority for the calendar years 2015 to present, the atotal cost of mediations per year and the cost of compulsory SEND mediation advice</t>
  </si>
  <si>
    <t>The number of times the bollards or traffic calming bollards have needed to be replaced or repaired near Play World</t>
  </si>
  <si>
    <t>Any records which identify that various specified elections in the UK and other countries were illegal</t>
  </si>
  <si>
    <t xml:space="preserve">Details of all outstanding s106 monies for the period 1990 - 2013, the purpose of the payments, the amount of payment which has been allocated to be spent and on what, details of the developer who paid the contributions, what monies remain unspent and the time period in which the monies need to be spent. </t>
  </si>
  <si>
    <t>The number of public toilets maintained by the Council on 1st April each year between 2010 and 2018, location details of the toilets, the annual cost of maintaining public toilets and the annual cost on public toilets in each year</t>
  </si>
  <si>
    <t>What byelaws exist in your council area concerning public urination, how many offenders have been subject to a fine in ech year between 2010 and 2017 and what is the value of fines issued to such offenders</t>
  </si>
  <si>
    <t>Do you have a complete dataset with all the commercial properties around Redcar and Cleveland with their start date and trading name?</t>
  </si>
  <si>
    <t>The total amount of money that the local authority has allocated to/spent on stop smoking services for each of the following financial years; 2018-19, 2017-18, 2016-17 and a breakdown of how this funding has been allocated/spent in each of the three financial years</t>
  </si>
  <si>
    <t>Details of any licensing scheme for private sector landlords</t>
  </si>
  <si>
    <t xml:space="preserve">Do you use QGIS, If No, are there any plans in place to implement QGIS? , Do you use any other GIS software besides QGIS?
</t>
  </si>
  <si>
    <t>Details of children taken out of school, where home-schooling has been given as reason for withdrawal over the last 5 years</t>
  </si>
  <si>
    <t>Of the drivers you employ to operate passenger transport services, how many drivers hold a full PSV (Bus) license, How many hold a D1 license with a 101 restriction and how many hold a category B License with a 101 restriction and of the drivers you employ to operate passenger transport services from 9 passengers and above how many hold a Drivers CPC qualification</t>
  </si>
  <si>
    <t>The number of cases brought for the following offences; Failure to comply with an Improvement Notice (section 30),Offences in relation to licensing of Houses in Multiple Occupation (section 72), Offences in relation to licensing of houses under Part 3 of the Act (section 95), Offences of contravention of an overcrowding notice (section 139), Failure to comply with management regulations in respect of Houses in Multiple Occupation (section 234)</t>
  </si>
  <si>
    <t>Details of the applications used for finance, HR, payroll, project, CRM, maunfacturing, sourcing and invoice scanning tool</t>
  </si>
  <si>
    <t xml:space="preserve">How many requests to remove Syringes has your council received over the last 3 years and how many Syringes have been removed
</t>
  </si>
  <si>
    <t>The number of unaccompanied asylum seeking children (UASC) in your borough in each year from 2013-18, the number of which receive an Merton compliant age assessment and the number of which were then deemed to be an adult</t>
  </si>
  <si>
    <t>Details of domiciliary care contracts entered into by the Council including end dates, start dates for new contracts and contract values</t>
  </si>
  <si>
    <t>The number of public health funerals undertaken in the last 10 years, the amount spent on them and the cost to the tax payer of a public Health Funeral</t>
  </si>
  <si>
    <t>In the last 5 years; how many school enforcement orders have been issued in the last five years, how many inspections have you carried out at homeschooling households in order to find if the children are not receiving a suitable education and how many times have you had to intervene during these inspections if it appears that the children are not receiving a suitable education?</t>
  </si>
  <si>
    <t>Information regarding supported living services for adults with learning disabilities, mental health and Autism Spectrum Disorders.</t>
  </si>
  <si>
    <t xml:space="preserve">The number of children in the care of your local authority,  The number of children in foster care, The number of children in a Children’s Home, The approved budgets for children’s social care services – this can be broken down by financial year if this is how it’s recorded. </t>
  </si>
  <si>
    <t>A list of all Primary, Infant and Junior schools in Redcar and Cleveland and whether they were oversubscribed or not-oversubscribed on national offer day 2018  and further questions in relation to allocation</t>
  </si>
  <si>
    <t>How many private rented sector landlords in the council area refuse to house families in receipt of benefits</t>
  </si>
  <si>
    <t>Details of services provided to children and young people who have lived in a household where domestic abuse has occurred</t>
  </si>
  <si>
    <t>Is the Regent Cinema a Council owned building, whose responsibility is the upkeep and maintenance, what was the reason for the structural survey on the building in April 2018 and whose responsibility is it to rectify structural issues?</t>
  </si>
  <si>
    <t xml:space="preserve">3 questions relating to private landlord licensing offences, including the total number redorded over the last 3 years, the amount raised in fines from these and the largest fine issued. </t>
  </si>
  <si>
    <t>9 questions relating to public health funerals including the total number of funerals in the last 3 years, the average costs of burials and cremations, the total cost to the authority in the last 3 years, the policy on how many family members are allowed to attend and how residents are made aware of the availability of public health funerals.</t>
  </si>
  <si>
    <t>Details of all pre-planning applications submitted in the borough council area from July 1, 2017 to March 31, 2018</t>
  </si>
  <si>
    <t>The number of times RCBC had to reply to SEND Tribunal forms and details of whether they resulted in hearings</t>
  </si>
  <si>
    <t>clarification sought 12/04/2018</t>
  </si>
  <si>
    <t>received 17/04/2018</t>
  </si>
  <si>
    <t>Details of of each business in respect of which non-domestic rate credit balances remain payable</t>
  </si>
  <si>
    <t>The number of parking fines issued to foreign-registered vehicles which remail unpaid or have been written off by the authority and the value of those tickets in the years 2016,17 and so far in 2018</t>
  </si>
  <si>
    <t>The value of any deductions made over each of the past two financial years  and under PFI and PF2 contracts how many material defects (where the cost of remediation is estimated to be over £50,000) reported in connection with any PFI projects over each of the past two years</t>
  </si>
  <si>
    <t>Details of pupil exclusions from school for, knife carrying or possession, drug possession or dealing and firearm carrying or possession</t>
  </si>
  <si>
    <t>A list of businesses who are paying business rates who have created a new account within the last 12 months</t>
  </si>
  <si>
    <t>Information about the value of the local authority pension fund’s investment in tobacco shares and bonds, as well as the income from those investments</t>
  </si>
  <si>
    <t>Information on the organisations HR functions and Workforce including the number of people employeed, the total gross pay costs and the software used by HR</t>
  </si>
  <si>
    <t>Contact details for various officers of the council in specified job roles concerning environment, recycling and waste</t>
  </si>
  <si>
    <t>Details of your total headcount in 2010 compared to your headcount in April 2018</t>
  </si>
  <si>
    <t xml:space="preserve">A list of high-rise tower blocks within your authority and a copy of the latest fire safety assessment for each high-rise tower block under your authority </t>
  </si>
  <si>
    <t>A copy of the minutes of the meeting when the proposed change to SGO allowance policy was first discussed</t>
  </si>
  <si>
    <t>A full and up to date list of businesses that have become liable for business rates between the 01/04/2018-15/04/2018</t>
  </si>
  <si>
    <t>Details of local authority practises in relation to charging for social care and financial details for the year 2017/18</t>
  </si>
  <si>
    <t>Total  number of libraries and details of libraries operating within the borough and changes to the number of/number of refurbs to libraries since 2012</t>
  </si>
  <si>
    <t>Are your maintenance stores currently managed by a party other than the council, if so further details of the contract</t>
  </si>
  <si>
    <t xml:space="preserve">How many people have approached the council for homelessness help because they have not passed Right to Rent checks with a private landlord, since February 2016? </t>
  </si>
  <si>
    <t>A list of all Non-Domestic Rate accounts in credit within your authority</t>
  </si>
  <si>
    <t>Has the organisation undergone an audit reviewing accounts payable (AP) to recover monies paid in error in the last five financial years (12/13 – 16/17) and details of each audit completed as part of the National Fraud Initiative (NFI) over the last five years</t>
  </si>
  <si>
    <t>A breakdown of council spending that has been funded using the DfE 2017-18 SEND Implementation Grant</t>
  </si>
  <si>
    <t>Details of complaints regarding licensed events for Majuba beach, Redcar</t>
  </si>
  <si>
    <t>Copies of aerial images for a specific location</t>
  </si>
  <si>
    <t>The number of rough sleepers that have died and the number of safeguarding adults reviews commissioned as a result of the death of a rough sleeper  in each of the last 5 years</t>
  </si>
  <si>
    <t>All zoo inspection reports for Kirkleatham Owl Centre for the period Jan 2012 to Dec 2017, a copy of the licence, copies of stockist and copies of correspondence between the zoo and the LA</t>
  </si>
  <si>
    <t>9 questions relating to sourcing and employment of temporary staff</t>
  </si>
  <si>
    <t xml:space="preserve">Over the last 5 years; The Children's Services Budget, the amount spent on Locums, Agency Staff, Private Adoption Agencies or Care Agencies, including charitable organisations such as Barnardos, the amount of which was spent on legal fees, the proportion raised by the LA and that provided by Government, the number of children forcibly removed under s50 Children Act 1998 and the number of forced adoptions. </t>
  </si>
  <si>
    <t>Details of the Budget and spend for Adult Social Care and the number of finance staff, accountant an budget holders responsible for monitoring the budget</t>
  </si>
  <si>
    <t>Details of each business in respect of which counciltax credit balances remain payable</t>
  </si>
  <si>
    <t>Details of Dangerous Wild Animal Act Licences issued and refused in the last 12 months</t>
  </si>
  <si>
    <t>Details of court summonses issued or which were issued on your authority's behalf for late or non-payment of Council Tax in the last 2 financial years and the numebr of liability orders issued as a result of those summonses</t>
  </si>
  <si>
    <t>How often is household waste collected, has the frequency of this changed since 1 March 2017 and what is the frequency of collections for other types of rubbish</t>
  </si>
  <si>
    <t>The number of times the education authority has initiated prosecutions against parents in relation to unauthorised pupil absence The number of times schools in your education authority area OR the education authority itself has written to a parent warning of possible prosecution in relation to unauthorised pupil absence</t>
  </si>
  <si>
    <t>In the 2017 calendar year how many children were taken into care where there was a recorded concern that the parents/carers were at risk of physical violence from the child? Please state the ages and sexes of any children involved.</t>
  </si>
  <si>
    <t>9 questions relating to supported living services and residential services for adults with learning disabilities (LD), Autism Spectrum Disorders (ASD) and mental health (MH)</t>
  </si>
  <si>
    <t xml:space="preserve">The amount of funding provided for all domestic abuse services in 2009/10 and 2017/18 and the total amount of funding for specialised domestic violence services for black and minority ethnic victims of abuse in those years. </t>
  </si>
  <si>
    <t>Details of all non domestic properties that have not been awarded any rate relief please include sole trader addresses</t>
  </si>
  <si>
    <t xml:space="preserve">For each premises with a Zoo Licence return a copy of the most recent annual zoo stocklist and for each premises with a Zoo Licence, return a copy of the most recent Zoo Inspection Report for “formal” periodical or renewal inspections </t>
  </si>
  <si>
    <t>Copies of all your authority’s documents currently in use relating to how housing officers assess whether a household’s last settled accommodation was affordable for them, when they present in need of housing advice and assistance</t>
  </si>
  <si>
    <t>Details of complaints, report to the council and traffic regulation orders for pavement parking</t>
  </si>
  <si>
    <t xml:space="preserve">Contact details for the head of planning and the head of legal services and details of the legal services used for planning. </t>
  </si>
  <si>
    <t>Details of pupils that have been excluded from school in the last three years</t>
  </si>
  <si>
    <t>A list of high-rise tower blocks, of 18 stories and above, within your authority that have been listed as failing to meet standards following their latest Fire Risk Survey and the reason(s) given for not meeting standard</t>
  </si>
  <si>
    <t>Is there currently a charge to dispose of garden waste as part of the regular doorstep collection of household waste and recyclable and is not, are there any plans or proposals to impose a charge within the next 24 months</t>
  </si>
  <si>
    <t>Details of support or initiatives that the local authority offers to businesses within its town centre</t>
  </si>
  <si>
    <t>The number of users, whether changing facilities are single sex or uni-sex and the number of complaints of sexual misconduct for each of the council's public leisure centres, sports centres, swimming pools or lidos (whether operated directly or by contractors or partners)</t>
  </si>
  <si>
    <t>Details of relief applied to business rates accounts</t>
  </si>
  <si>
    <t>Details of non-domestic properties and their addresses that have un-refunded or outstanding credits</t>
  </si>
  <si>
    <t>The number of live-in care packages purchased between 01/01/2017- 31/04/2018 and the number of which were awarded to Agincare Live-in Care Services Ltd</t>
  </si>
  <si>
    <t>The name of the road for which you have received the most reports/complaints about pot holes in the last 12 months (April 2017 to March 2018) and how many reports/complaints were made.</t>
  </si>
  <si>
    <t>12 questions relating to the Disabled Facilities Grant including the total grant budget for 2016/17, the numbers of applications received in that period and details of applications relating to motor neurone disease</t>
  </si>
  <si>
    <t xml:space="preserve">For the last for financial years; on how many occasions did looked after children go missing, details of those who were found and had been hurt, harmed, assaulted, involved in the sale of drugs or involved in criminal activities whilst missing, the number of looked after unaccompanied asylum seeking children(UASC) and the number of looked after UASC who had gone missing. </t>
  </si>
  <si>
    <t xml:space="preserve">Details of services for deaf people including, have staff had Deaf Awareness Training, do any staff have British Sign Language, how many BSL/English Interpreters were booked for appointments in 2016-17 and 17-18? </t>
  </si>
  <si>
    <t>For each year, please provide the name of the treasury management advisors for Redcar and Cleveland from 1997-2014</t>
  </si>
  <si>
    <t>Details of Public Health funerals conducted since 01/01/2018</t>
  </si>
  <si>
    <t>8 questions relating to social housing, including; who is responsible for the provision of social hosuing, the number of social houses in the borough, the number of people on the waiting list, the number that have been sold through the Right to Buy Scheme and the number of complaints submitted by social housing tenants in the last year.</t>
  </si>
  <si>
    <t>Details of the annual IT budget for 2017/2018 and 2019 and the vendors and models used for storage, server/compute and network and security and details of end user devices, back up, DR and BC</t>
  </si>
  <si>
    <t>Details of dog breeding licences issued between 2006 and 2016</t>
  </si>
  <si>
    <t>The number of public health funerals carried out in 2016/17 and 2017/18, what was the cost of public health funerals the authority, what was the total amount recovered and what was the reason for carrying out the funerals</t>
  </si>
  <si>
    <t>The number of housing inspections carried out per year and whether they are carried out by Council staff or third party organisations</t>
  </si>
  <si>
    <t>Does the Council hold a list of wheelchair accessible taxi's? If so; when was it put into place and have the government definitions and guidancebeen used when creating the list?</t>
  </si>
  <si>
    <t>A list of all non-commercial properties within the borough</t>
  </si>
  <si>
    <t>Details of current licences issued by the authority under the Dangerous Wild Animals Act 1976/2007 for keeping wild boar (Sus scrofa) and/or wild boar hybrids</t>
  </si>
  <si>
    <t>Details of temporary accommodation placements in the years 2008/9, 2015/16, 2016/17 and 2017/18</t>
  </si>
  <si>
    <t>Do you have a program to poison/remove invasive plant species, if so what plant species are being poisoned/removed, what methd/ chemocals are used and what is the frequency of treatment</t>
  </si>
  <si>
    <t>Confirmation that you have sent out letters to all parents of Y9 children, in respect of admission in the academic year 2018-19, in accordance with The School Information (England) (Amendment) Regulations 2017 and a copy of the letter</t>
  </si>
  <si>
    <t>A complete and up-to-date list of all addresses (commercial &amp; residential) in your area which in the last 3 months have been completed as New Builds or are near completion</t>
  </si>
  <si>
    <t xml:space="preserve">Details of complaints received per year for House of Multiple Occupancy (HMO) in the Private Rented Housing sector, the number of inspections carried out on HMOs, and the number of enforcement notices served. </t>
  </si>
  <si>
    <t>The number of young people aged 16-24 who approached your council during the financial year 2017-2018, because they were homeless or at risk of homelessness and reasons as to why they left their last settled base</t>
  </si>
  <si>
    <t>Details of complaints received about private rented housing, the number of inspections carried out and the number of various enforcement notices served</t>
  </si>
  <si>
    <t xml:space="preserve">Is your organisation using any algorithms and/or artificial intelligence software in the process of delivering public services? If so, details of these. </t>
  </si>
  <si>
    <t>Does your organisation use any commercial geodemographic segmentation data or services such as Experian’s MOSAIC, CACI’s ACORN? If so, details of these.</t>
  </si>
  <si>
    <t>Details of offences registered under the Public Spaces Protection Order since it was enacted</t>
  </si>
  <si>
    <t>The amount spent on appearance fees for celebrities since 2016</t>
  </si>
  <si>
    <t>What was Redcar and Cleveland's annual expenditure on residential parenting assessments was in each of the last 10 years</t>
  </si>
  <si>
    <t>What was the annual basic salary paid to the Chief Executive in 05-06, 16-17, 17-18, 18-19, what was the total amount of Employer Pensions Contributions paid by the council for this role and if any, what was the total amount of bonuses paid for this role</t>
  </si>
  <si>
    <t>A full and up to date list of businesses that have become newly responsible for business rates between the 14th April 2018- 02nd May 2018.</t>
  </si>
  <si>
    <t>4 questions relating to unaccompanied asylum-seeking children looked after by the authority</t>
  </si>
  <si>
    <t>The number of council tax and NNDR accounts at the start of each year for the last 3 financial years, details of liability orders issues to those, type of enforcement used and results of enforcement</t>
  </si>
  <si>
    <t>Have residential tower blocks in your council area which are privately owned with cladding been submitted for testing for the government’s fire safety tests</t>
  </si>
  <si>
    <t>The total number of applicants on the council's housing register and the total number of applicants that on the housing register that are in full or part time employment.</t>
  </si>
  <si>
    <t>Details of Public Space Protection Orders relating to dog ownership, FPN's issued for violation of the orders and what orders have been violated?</t>
  </si>
  <si>
    <t>The number of qualifies social workers who were working on a temporary basis on Monday 2nd April in Children's Services work roles and in Adult's services work roles and what was the total spenfd on temporary social work professionals due the 2017/18 financial year?</t>
  </si>
  <si>
    <t>The number of potholes reports since 2016, the number of potholes which have been repaired, the amount of money spent on repaire and the amount paid in compensation to claimants where vehicle damage was caused by road surfaces including potholes</t>
  </si>
  <si>
    <t>a list of all properties receiving public house rate relief</t>
  </si>
  <si>
    <t>A spreadsheet with all support services commissioned by or connected to your council</t>
  </si>
  <si>
    <t xml:space="preserve">Details of all current business rates accounts </t>
  </si>
  <si>
    <t>5 questions relating to services the safeguarding team have monitored, proactive visits the safeguarding team has carried out and the number of safeguarding alerts recevied in each year since 2010</t>
  </si>
  <si>
    <t>For persons benefitting from local authority funding, what is the fee to be paid by the council for elderly persons placed within independent sector care homes during the financial year 2018/2019 for the following categories of care; elderly residential care, elderly dementia residential care, elderly nursing care and elderly dementia nursing care</t>
  </si>
  <si>
    <t>Provide the cutting schedule for Station Lane Park, Skelton together with the rationale and any impact assessment when the decision to reduce the schedule was made</t>
  </si>
  <si>
    <t>Does your organisation use any type of data or services provided by Experian? Has your organisation purchased any data or services from other companies engaged in market research/consumer behaviour data aggregation and/or analysis?</t>
  </si>
  <si>
    <t>The outcome of any meetings between public authority which discussed or made decisions which relate to the closed cliff pathway between the Upper and Lower Promenades at Saltburn in 2017 and 2018</t>
  </si>
  <si>
    <t>The numbers of referrals to residential mother and baby units made in the past five years and the cost of the placement per week</t>
  </si>
  <si>
    <t xml:space="preserve">I’d like to know when your existing Management Information System (MIS) contract with Capita SIMS is due to end, and therefore when you expect to begin a re-procurement process for your schools
</t>
  </si>
  <si>
    <t>Details of school improvement officers employed in 2010/11 and  2016/12 and budgets for school improvements (broken down to primary and secondary) in those years</t>
  </si>
  <si>
    <t>How many potholes have been reported to the council, how may complaints were received about potholes, how much has been spent on cycling infrastructure and the number of claims made by cyclists to the council in each since 2015</t>
  </si>
  <si>
    <t>Details of any digital transformation strategy which may exist and details of any internal data sharing plan/ strategy for enhancing the efficiency and effectiveness of operations within the council</t>
  </si>
  <si>
    <t xml:space="preserve">The number of applications to the council for pest control in each postcode area that you cover during the calendar years 2016, 2017 and 2018 to date </t>
  </si>
  <si>
    <t>How many council tenants in households containing one or more children, receiving Universal Credit, are in rent arrears and the number of which have received possession orders as a result of rent arrears</t>
  </si>
  <si>
    <t>The number of empty properties in the council’s jurisdiction with extra Council Tax rates and the value of extra Council Tax collected on empty properties in the council’s jurisdiction</t>
  </si>
  <si>
    <t>Details of Licensed Animal Establishments &amp; Professional Dog Walking Licensing in 2017</t>
  </si>
  <si>
    <t>Information regarding the recruitment of Headteachers, Assistant Headteachers and Deputy Headteachers</t>
  </si>
  <si>
    <t>How many total placements in independent care sector did your council pay for (financial year 2017/18), or planning to pay for (financial year 2018/19), including where individuals are also making a top-up payment for specified categories of care</t>
  </si>
  <si>
    <t xml:space="preserve">Details of transgender students at school in the borough, policies in place for transgender students and attempted suicide or self-harm of transgender students. </t>
  </si>
  <si>
    <t>Details of expenditure on different types of care provided to adults</t>
  </si>
  <si>
    <t xml:space="preserve">Number of children in the care of the authority who have been identified as being trafficked or a victim of modern slavery, suspected of having been a vicitm of trafficking or modern day slavery or have been identified as an unaccompanied asylum seeking child. The number of those who have gone missing and the number who remain missing. </t>
  </si>
  <si>
    <t>The number of homeless people who have requested accommodation from Redcar &amp; Cleveland Borough Council and have been moved to a different town for accommodation, because of full shelters</t>
  </si>
  <si>
    <t xml:space="preserve">In 2016,2017 and 2018; what percentage of primary and secondary applicants received an offer for their first preference school, didn’t receive an offer for any of their preferences and what were the total number of applications made for reception and year 7 places? </t>
  </si>
  <si>
    <t>Details of supply teachers used in the last 5 years, including the number of teachers used, the number of days worked for and the cost of supply teachers</t>
  </si>
  <si>
    <t>Details of public space protection orders implemented in 2014,15,16,17 and 18, details of fines for breaches of PSPOs and details of any consultations currently open for now PSPOs</t>
  </si>
  <si>
    <t>Details of the education management system used</t>
  </si>
  <si>
    <t>Details of social housing provision, inclusing details of repairs made to housing</t>
  </si>
  <si>
    <t>The number of planning permissions received in each of the last 5 years, the number approved and the number rejected</t>
  </si>
  <si>
    <t>Confirmation that the covenant for the construction of a park to be built and maintained by RCBC (Zetland Park) remains effective</t>
  </si>
  <si>
    <t>Details of the LEA accessibility strategy and school with accessibility plans, the number of pupils who have Education, Health and Care Plans (EHCP) and the number of pupils awaiting assessment for a EHCP</t>
  </si>
  <si>
    <t>Details of the systems for adults and childrens social care case management systems, when the contract for these expires and details of the procurement of new systems</t>
  </si>
  <si>
    <t>Details of complaints made to trading standards about plumbers</t>
  </si>
  <si>
    <t>How many mobile phone users do you have, which networks are they currently with, when are the contracts due to expire, who is responsible for the administration of the contract and the name under which the contract is awarded</t>
  </si>
  <si>
    <t>In each of the last 3 financial years; the total amount of money spent by the council, the total amount of money spent on Discretionary Housing Payments(DHP), the amount spent on DHP to households receiveing universal credit and the number of households that have applied for DHP</t>
  </si>
  <si>
    <t>Details of special guardianship allowances including the number of special guardians, a copy of the current policy and details of allowance rates</t>
  </si>
  <si>
    <t>In the years 2014/15,15/16 and 16/17; the number of completed suicides, spend on suicide prevention activity, spend on mental health services and spend on bereavement support</t>
  </si>
  <si>
    <t>When a household becomes homeless do you charge them a fee for storing their possessions? If so, can you provide a full breakdown of fees charged for this service to the applicant?</t>
  </si>
  <si>
    <t xml:space="preserve">Total  number  of long stay  residential care beds for Older People (aged 65+)  block contracted for 2017/18, the otal  number  of long stay nursing  care beds for Older People (aged 65+)  block contracted for 2017/18, and the number of these bed which were were unoccupied as at 31st March 2018 </t>
  </si>
  <si>
    <t>Do you operate a joint food and garden waste collection, what is the frequency of collections and do you make any charge directly or indirectly for collection and/or disposal of household food waste?</t>
  </si>
  <si>
    <t xml:space="preserve">6 questions relating to back-paying staff the minimum wage who were previously paid below it, for those who work sleep-in shifts, following recent government guidance. </t>
  </si>
  <si>
    <t>21/05/2018</t>
  </si>
  <si>
    <t>30/04/2018</t>
  </si>
  <si>
    <t xml:space="preserve">Withdrawn by LA. Advised to redirect to Middlesbrough, due to PH amalgamation. </t>
  </si>
  <si>
    <t>Details of requests for deferred entry in to reception for summer born children in each of the following academic years: 2016-17, 2017-18, 2018-19</t>
  </si>
  <si>
    <t>Is your council planning to undertake / has undertaken a cost of care exercise or market analysis to evidence the sustainability of the independent care sector for adult social care in their council area for 2018/19 and 2019/20 and the total number of long stay nursing home beds for Older People block contract ?</t>
  </si>
  <si>
    <t>22/05/2018</t>
  </si>
  <si>
    <t>link provided</t>
  </si>
  <si>
    <t>some information not held in the format requested</t>
  </si>
  <si>
    <t xml:space="preserve">Details of procurement contracts or tenders with a value of over £10,000 which have been issued by the council but not listed in the contracts finder and documents or policies relating to when procurement contracts and/or tenders should or should not be published on the contracts finder website. </t>
  </si>
  <si>
    <t>Your response/report to Melanie Dawes correspondence 18 June 2017 requesting safety checks following Grenfell Tower.</t>
  </si>
  <si>
    <t>The number of incidents of children becoming looked after by the local authority in the financial year ending March 2018 because their family was in acute stress, where the central reason for this acute stress categorisation was that the family became homeless.</t>
  </si>
  <si>
    <t>Do you have a social media policy for social workers and do you have a general social media policy for all employees? Provide copies if so</t>
  </si>
  <si>
    <t>The number of unauthorised encampments that have occurred in your administrative area for the years 2016, 2017 and 2018 to date</t>
  </si>
  <si>
    <t>A copy of the list of all bidders (company names) at PQQ and/or tender stage and, from those, the quality assessment scores for Contract title: Steel Works framework - Manufacture &amp; Installation</t>
  </si>
  <si>
    <t>The total compensation paid for damage caused to property or person due to poor condition of roads (potholes, etc) for the years you are able to do so starting with 2015 and work backwards until either the data is no longer reasonably accessible or until you reach the beginning of April 1996</t>
  </si>
  <si>
    <t>All services that you have previously provided or commissioned within the last eight financial years (since 2010/11) and no longer do related to; a) the promotion of children and young people’s mental wellbeing, b) the prevention of CYP mental health difficulties, and c) interventions for CYP mental health</t>
  </si>
  <si>
    <t>How many Looked After Children, who are in the care of the local authority are EU (non-UK) citizens or have an undocumented or unknown immigration status? What plans and provisions are in place to deal with children in care who will need to obtain settled status as a result of brexit if they wish to remain in the UK?</t>
  </si>
  <si>
    <t>How many Animal Rescue Centres/Sanctuaries currently operate in the council area and how many stray animal contracts does the Council hold with rescue centres</t>
  </si>
  <si>
    <t>How many complaints/requests for service has there been regarding public amenity/parkland grass cutting services in 2016, 2017 and 2018</t>
  </si>
  <si>
    <t>6 questions relating to museums which are ran by the council, including the value of artefacts owned, the value o those on display and the sale of artefacts over the last 4 years</t>
  </si>
  <si>
    <t xml:space="preserve">Does the LEA operate a registration scheme for pupils undergoing elective home education, how many cases have been investigated to find out if children are receiving suitable education in the last 5 years and how many school attendance orders have been issued due to unsuitable elective home education or children attending illegal schools. </t>
  </si>
  <si>
    <t>The number of Houses of Multiple Occupancy Licences issued and revoked in each year from 2013  to 2018 and the number of overcrowding notices issued in relation to HMO's</t>
  </si>
  <si>
    <t>Information relating to the prices paid by Local Authorities for Children’s Homes services over the last 3 financial years</t>
  </si>
  <si>
    <t>Details of planning applications for holiday lodges, cabins, camping pods or yurts that have been granted since Jan 2008</t>
  </si>
  <si>
    <t>14 questions relating to the organisations energy management system, the number of gas, electricity and water meter points and annual spend on energy</t>
  </si>
  <si>
    <t>The number of registered voters by parliamentary constituency and details of households in council tax arrears</t>
  </si>
  <si>
    <t>A full list of businesses/Ltd companies that have become responsible for business rates between the 03rd May 18 to the 31st May 18</t>
  </si>
  <si>
    <t>The number of new placements with Independent Foster Agencies per year for 2015/16, 16/17 and 17/18</t>
  </si>
  <si>
    <t>A breakdown of live unclaimed credit balances accrued since your earliest records, for the amounts owing to all incorporated companies within the authorities billing area including the following information</t>
  </si>
  <si>
    <t>The number of homeless people in receipt of emergency or temporary accommodation because they were vulnerable by reason physical disability in 2015,16 and 17</t>
  </si>
  <si>
    <t>Details of licences issued for HMO's since 2004</t>
  </si>
  <si>
    <t>Where does the council sell or auction its minibus, coach and wheels chair access vehicle</t>
  </si>
  <si>
    <t>Please provide me with a copy of your current Zurich Municipal Specification a sheet which relate to the property Module - Part K "all risks"</t>
  </si>
  <si>
    <t>Any information with regards to repairs/ observations to the road surface  on the A174 Whitby road between loftus and easington from December 2017 - April 2018</t>
  </si>
  <si>
    <t>Details of competitive ‘Full Fibre’ (“Fibre-to-the Home/Premise”) telecoms infrastructure being built across the borough</t>
  </si>
  <si>
    <t>Can you please share the shape file showing the contaminated land in Redcar and Cleveland?</t>
  </si>
  <si>
    <t>Do you offer a ‘Young Parents Scheme’ in your local authority area. This is a housing scheme for 16-25 year olds where they live in supported accommodation and are able to access help to learn how to cook and live independently?</t>
  </si>
  <si>
    <t>Details of placements and spending for older person’s social services</t>
  </si>
  <si>
    <t>Details of spend on paper for printing and tablets in 2015/16, 2016/17 and 2017/18</t>
  </si>
  <si>
    <t>For 2009/10, 2010/11, 2016/17, 2017/18 the total expenditure on domestic violence services and womens domestic violence refuges</t>
  </si>
  <si>
    <t>The Ratepayer and the net Rates payable for the financial years 2017/18 &amp; 2018/19 for Laurence Jackson School, Guisborough</t>
  </si>
  <si>
    <t>Information about your organisation’s spending on award ceremonies in 2015/16, 2016/17 and 2017/18</t>
  </si>
  <si>
    <t>Details of contracted transport suppliers used for all contracted school and social care transport services</t>
  </si>
  <si>
    <t>Information about your organisation’s spending on mayoral cars in 2015/16, 2016/17 and 2017/18</t>
  </si>
  <si>
    <t>Details of processes followed regarding children missing education</t>
  </si>
  <si>
    <t>In the last 5 calendar years, how many reports have been received in relation to suspexcted illegal importation of puppies and how many of these have been investigated?</t>
  </si>
  <si>
    <t>11 questions relating to the authority's self-build register</t>
  </si>
  <si>
    <t>The prices paid to independent and voluntary sector homecare providers for the provision of regulated social care services delivered to people aged 65 years or above in their own home</t>
  </si>
  <si>
    <t>Details of claims that have been made to your council for damage / injury sustained by pedestrians encountering pavement hazards (such as poor surfaces, loose paving slabs, raised or sunken iron work, potholes, damaged kerbs, flooded footpaths, head-height signs etc) from April 2017-18</t>
  </si>
  <si>
    <t>Facts and figures regarding how much structural and social damage the birds do to the area as well as how much of a health risk they pose and how much council money is spent tackling these problems</t>
  </si>
  <si>
    <t>In the years 2014 - 2018 the cost of getting married at a register officer in the borough, the cost of ceremonies at an approved venue on a Saturday and on other dats of the week and any other fees charged.</t>
  </si>
  <si>
    <t>5 questions regarding the youth offending team, including headcount, spend by the team and predicted spend, and the amount received in grants for the years 2010-11 to 2018-19</t>
  </si>
  <si>
    <t xml:space="preserve">A list of Business Rate accounts that have a current overpayment/credit shown for any financial year or accounts where a 'write on' has been used since 1st April 2000 to cancel an overpayment which has not since been reversed
</t>
  </si>
  <si>
    <t>The number of Dangerous Wild Animal Act Licenses issued, renewed or refusedover the last 10 years and details of prosecutions under the Act.</t>
  </si>
  <si>
    <t>The value of community disability equipment provided to disabled and terminally ill children in your area and the numbers of individual pieces of equipment supplied in the years 2015/16 and 2016/17</t>
  </si>
  <si>
    <t>Details of any pest control service offered to the public and further information regarding service requests involving ants, bedbugs, birds, cockroaches, mammals, mice, insects, rats and wasps?</t>
  </si>
  <si>
    <t>Details of the Council's Local Welfare Assistance Scheme budget and expenditure in 2015/16, 2016/17 and 2017/18</t>
  </si>
  <si>
    <t xml:space="preserve">A copy of the current faretables for all of your bus routes, a fleet list showing current bus vehicles owned or operated and the number of bus drivers employed. </t>
  </si>
  <si>
    <t>Copies of street inspection records to include, driven surveys , walk- about surveys and any other general maintenance records to include any section 81 notices issued to Virgin Media following incidents arising from the highway , carriageway and / or footpaths for Shaftesbury Road/Spencer Road, Teesville, Middlesbrough between 04/01/2017 and 06/01/2018</t>
  </si>
  <si>
    <t>Details of Commercial properties that are within your District Council and are in arrears in their Non Domestic Rates payments</t>
  </si>
  <si>
    <t>The last 2 safety reports from the regent cinema Redcar</t>
  </si>
  <si>
    <t>Information regarding Social Workers including salary information for permanent staff and agency staff, contracted hours and benefits offered</t>
  </si>
  <si>
    <t xml:space="preserve">The number of puppies which have been seized over the last year on suspicion that they were in breach fo the rabies order, and the number of prosecutions carried out in each year since 2012 for illegally imported puppies and the sale of puppies under specified Acts. </t>
  </si>
  <si>
    <t>The cost of transporting children by taxi to schools outside the borough in 2016/17 and what were the 5 further distances?</t>
  </si>
  <si>
    <t>What software system your legal teams use for Case Management, Matter Management, Time Recording and Court Bundling (where applicable)</t>
  </si>
  <si>
    <t>A full list of complaints made to the council between January 2012 - May 2018, which relate to a neighbours fence or hedge</t>
  </si>
  <si>
    <t>The total amount of land owned by the Council, the amount of which has been identified as surplus and is scheduled to be sold and the amount which is scheduled for joint venture housing developments</t>
  </si>
  <si>
    <t>Details of the Social Care department and how it is structured for service delivery</t>
  </si>
  <si>
    <t>In the last 3 school years, how many children classed as SEND were placed in their first choice, second choice and third choice schools</t>
  </si>
  <si>
    <t>Details of the National Child Measurement Programme in the Borough</t>
  </si>
  <si>
    <t>7 questions relating to the budget and amount spent on the Councils Local Welfare Assistance Scheme in 2017/18 and 2018/19</t>
  </si>
  <si>
    <t>Does the authority record information on; the number of  children who have been referred to the National Referral Mechanism for criminal exploitation, the number of children who are at risk of criminal exploitation and the number of children who have gone missing and are at risk of criminal exploitation?</t>
  </si>
  <si>
    <t>The number of people registered for a self-build in your council (from the date it was obligatory)</t>
  </si>
  <si>
    <t>The amount of money paid to students in compensation for personal injury in 2017/18</t>
  </si>
  <si>
    <t>A breakdown of credit balances accrued since your earliest records, for the amounts owing to all incorporated companies within the authorities billing area</t>
  </si>
  <si>
    <t>How many Deferred Payment Agreements have you agreed with people where their properties are taken as security for people who need assistance with their care home fees</t>
  </si>
  <si>
    <t>A copy of  any Gating Order and/or Public Spaces Protection Order relating to the Alley between 6-38 Hampden Street and 1-10 Simpson Close</t>
  </si>
  <si>
    <t xml:space="preserve">Details of public toilets within the borough </t>
  </si>
  <si>
    <t>13/06/2018 Clarification sought</t>
  </si>
  <si>
    <t>18/06/2018 Clarification received</t>
  </si>
  <si>
    <t>Details of adult social care provision, including the number of people in receipt of social care, restrictions on hours of care provision, direct payment rates and limits and independent living fund recipients</t>
  </si>
  <si>
    <t>What making financial assessment for care charging do you take into account the Care Components of PIP or DLA, are PIP/DLA assessments disregarded and what is the maximum weekly charge for care</t>
  </si>
  <si>
    <t>Vexatious</t>
  </si>
  <si>
    <t xml:space="preserve">Details of markets owned or managed by the Council. Does the Council have an Animal Welfare Charter? Are market stall holders allowed to sell real fur? </t>
  </si>
  <si>
    <t>Details of blue badge applications received in in each year since 2015 and the details of the software used to manage the administration of blue badges</t>
  </si>
  <si>
    <t xml:space="preserve">Do the council contract out the administration of school admission appeals or is this handled internally and further questions if contracted out. </t>
  </si>
  <si>
    <t>The number of reports of potholes or road surface defects to the Council in each year from 2014 to 2017, the number of these reports by month for the 2016/17 and 2017/18 financial years and the average time taken to repair potholes in these years</t>
  </si>
  <si>
    <t>Details of public rights of way including the number of miles there are, budget for maintenance and staff expenditure on maintaining rights of way</t>
  </si>
  <si>
    <t xml:space="preserve">Details of children with a statement of SEN and details of SEND tribunals that have taken place over the last 3 years </t>
  </si>
  <si>
    <t>How many libraries have a self-service opening system, is there a minimum age to use this system and if so what is the age?</t>
  </si>
  <si>
    <t>A list of all locations in Redcar and Cleveland Council boundary where there is dedicated 'parking' for bicycles and is there CCTV operating in those areas?</t>
  </si>
  <si>
    <t>clarification sought 28/03/2018</t>
  </si>
  <si>
    <t xml:space="preserve">A map of the rights of way around Ormesby Hall, including which ones are required by law to be kept open for the general public
</t>
  </si>
  <si>
    <t>21/06/2018</t>
  </si>
  <si>
    <t>Details of all local-authority run schools charged by the local authority for the costs of converting to an academy</t>
  </si>
  <si>
    <t xml:space="preserve">Details of of council-owned buildings occupied by live-in property guardians </t>
  </si>
  <si>
    <t>The number of 24 hour care packages commissioned between 01/01/2017 and 21/06/2018 and the number of which were awarded to Agincare Live-In Care services Ltd</t>
  </si>
  <si>
    <t>9 questions relating to residential care for adults with learning disabilities</t>
  </si>
  <si>
    <t>6 questions relating to fostering placements for looked after children</t>
  </si>
  <si>
    <t>Details of the organisation commissioned to deliver Independent Mental Capacity Advocacy (IMCA) and details of referrals made in 2016/17 and 2017/18</t>
  </si>
  <si>
    <t xml:space="preserve">Details of rateable values of all commercial properites </t>
  </si>
  <si>
    <t>For the financial years 2012-2017 the number of Fixed Penalty Notices (FPN) issued for littering</t>
  </si>
  <si>
    <t>The number of religious and the number of civil weddings conducted with the borough between 1st June 2017 and 31st May 18</t>
  </si>
  <si>
    <t xml:space="preserve">The budget set aside for the costs associated with commissioning Violence Against Women and Girls (VAWG) services? </t>
  </si>
  <si>
    <t>Information regarding the procurement of food within your local authority</t>
  </si>
  <si>
    <t>All  information supplied to Redcar and Cleveland Borough Council Legal Department or to any other Council Department in connection with an incident at St Bede's School Marske on 8 June 2018</t>
  </si>
  <si>
    <t>an up to date list of all current properties liable for business rates in this borough and who occupies them</t>
  </si>
  <si>
    <t>Details of Beach Huts and Play Spaces across the borough</t>
  </si>
  <si>
    <t>The number of council executive, committee and sub-committee meetings held in private, the number of successful applications to Chairman of the Overview and Scrutiny Committee to hold a meeting of the council executive, a committee or sub-committee in private without providing 28 days’ notice and the number of times journalists or members of the public have been asked to leave council executive, committee and sub-committee meetings in the financial years 2013/14 - 2017/18</t>
  </si>
  <si>
    <t>The amount the council paid to NowMedical Ltd in the financial years 2011/12, 2012/13, 2013/14, 2014/15, 2015/16, 2016/17 and 2017/18</t>
  </si>
  <si>
    <t>9 questions relating to the contact centre, including the performance standards used, the annual salary budget for those staff, the number of calls received and the number of face to face enquiries dealt with in 2016/17 and 2017/18</t>
  </si>
  <si>
    <t>All expenditure for the marquee and site at Kirkleatham Walled Gardens</t>
  </si>
  <si>
    <t>How many deferred payment agreements do you currently (as at 25 June 2018) have in place?  In 2017, how many people contacted you for information on how to pay for care? In 2017, how many peoples long term care did you - as the local council - pay for: In Full, Partially?</t>
  </si>
  <si>
    <t>9 questions relating to Lender Option Borrower Option (LOBO) contracts</t>
  </si>
  <si>
    <t>Details of complaints about potholes, amount spent on resurfacing roads, carriage way inspections, claims for damage and injury caused by potholes and compensation paid out in each year since 2009/10</t>
  </si>
  <si>
    <t>11 questions relating to FOI statistics in 2017</t>
  </si>
  <si>
    <t>Total number of Sexual offences relating to pupils against pupils and teachers and ages for 3 school years - 2014 - 2017</t>
  </si>
  <si>
    <t xml:space="preserve">1. How many people are employed to deal with FOI? </t>
  </si>
  <si>
    <t xml:space="preserve">2. What is the budget for administering FOI? </t>
  </si>
  <si>
    <t>no information on question 2</t>
  </si>
  <si>
    <t>clarification sought 27/06/2018</t>
  </si>
  <si>
    <t>3 questions regarding equipment used in residential care settings.</t>
  </si>
  <si>
    <t>clarification given 27/06/2018</t>
  </si>
  <si>
    <t>1)            How many tonnes of recycled waste collected by the local authority is transported abroad to be recycled and what percentage of the total recycled waste is that?</t>
  </si>
  <si>
    <t>2)            How many tonnes of waste collected as recycling by the local authority is then transported to landfill and what percentage of the total recycling waste is that? All questions date from may 2015</t>
  </si>
  <si>
    <t>15 questions relating to school transport, IT leads information and software details - applications, suppliers and end of contract</t>
  </si>
  <si>
    <t>5 questions relating to Trade Union facility Time</t>
  </si>
  <si>
    <t>full and up to date list of businesses and charities that have become newly liable for business rates between the 01st June 18 - 20th June 2018.  Please include the full business name and address, along with the property type and date of liability.</t>
  </si>
  <si>
    <t xml:space="preserve">5 questions about Prevent projects in our district/borough between 2018 and 2019 as part of the government’s counter-terrorism strategy </t>
  </si>
  <si>
    <t>6 questions relating to looked after children and accommodation</t>
  </si>
  <si>
    <t>How many secondary school Counsellors does the Council employ and how many secondary school pupils is the Council responsible for in the years 2014/15-2017/18</t>
  </si>
  <si>
    <t>3 questions relating to funding panels operating within the Council's adult social care department</t>
  </si>
  <si>
    <t>6 questions relating to gully cleaning, including whether services are inhouse or through a contractor</t>
  </si>
  <si>
    <t xml:space="preserve">7 questions relating to the provision of a Community Meals Service including cost to the authority in 2017/18 and the cost of a main meal to the receipent </t>
  </si>
  <si>
    <t>Number of complaints or reports about sexual activity between an adult and children aged 16 or 17 in their care made to the Local Authority Designated Officer in the last year and the fields the adults were working in</t>
  </si>
  <si>
    <t>Does the local authority have a procurement plan for Electric or other low emission vehicles with a view to replace its current fleet of vehicles with low emission alternatives and/or a plan to increase electric vehicle charging points</t>
  </si>
  <si>
    <t>The number of potholes identified in the local authority and the number of which were not filled in the years 2015, 2016 and 2017</t>
  </si>
  <si>
    <t>The number of school buses operated by or on behalf of the local authority, the Starting and End point of each bus and the length of the route in miles, the amount of subsidy given to each operator and the estimated number of school children who use the busses to travel to school in the years 2015, 2016 and 2017</t>
  </si>
  <si>
    <t>The amount of waste local authorities collected in tonnes, broken down by recycling and non-recycling, the amount in tonnes of waste exported to china (if any) and the distance in miles collected waste is transported to recycling centres, landfill sites and incinerators in the years 2015, 2016 and 2017</t>
  </si>
  <si>
    <t>The amount spent by the LA on litter picking, the number of staff employed to pick litter and the number of public litter bins in the area in 2015, 2016 and 2017</t>
  </si>
  <si>
    <t>The contact for community centres, a copy of the policy toward supporting community centres and the amount of money allocated to supporting community centres in the last 5 financial years</t>
  </si>
  <si>
    <t>Details of weekly fees /charges for nursing and residential care</t>
  </si>
  <si>
    <t>3 questions relating to Business Improvement District Funds</t>
  </si>
  <si>
    <t>2 questions on Buisness rates irrecoverable debt and writes offs over £50000</t>
  </si>
  <si>
    <t>Questions relating to the impact assessment of Brexit on the Borough</t>
  </si>
  <si>
    <t>6 questions relating to Civil Penalties to private landlords</t>
  </si>
  <si>
    <t>In the last financial year 2017/18 how many incidents did your authority record where refuse collectors were assaulted by members of the public while carrying out council duties? Please give a brief description of the circumstances of each incident.</t>
  </si>
  <si>
    <t>02/07/2018 clarification sought</t>
  </si>
  <si>
    <t xml:space="preserve">list of all the brownfield sites in your area? A list of all planning for them and details
</t>
  </si>
  <si>
    <t>9 questions on Domiciliary care</t>
  </si>
  <si>
    <t>3 questions on providing, payments, funding and comissioning of a local Healthy Schools Programme if we provide this</t>
  </si>
  <si>
    <t>6 questions for information regarding RCBC suppliers and procurement processes</t>
  </si>
  <si>
    <t>8 questions about Pothole Maintanance and costs and damage to vehicles from it</t>
  </si>
  <si>
    <t xml:space="preserve">email 04/07/18 - chasing up request </t>
  </si>
  <si>
    <t>Please provide me with a copy(PQQ, Technical requirement with weight score and pricing schedule) of the winning tender that is score so i can access if fairness and clear standard was used in awarding the contract, for Hillsview</t>
  </si>
  <si>
    <t xml:space="preserve">1 - start/end dates and currentscheduled tenders, relating to the Recycling and Procurement of IT products involving equipment  2 - 2. Start and end date of any and all contracts; including any current or scheduled tenders, relating to Data Eraser inline with GDPR </t>
  </si>
  <si>
    <t>In the financial years 2010-2018 how many properties did you purchase under Compulsory Purchase Orders?</t>
  </si>
  <si>
    <t xml:space="preserve">some information not held </t>
  </si>
  <si>
    <t>6 questions relating to Community Infrastructure Levy money,</t>
  </si>
  <si>
    <t>Amount spent on temporary accommodation</t>
  </si>
  <si>
    <t>4 questions about online services</t>
  </si>
  <si>
    <t>13 questions relating to ICT strategy and expenditure for secure mobile working</t>
  </si>
  <si>
    <t>An up to date and full list of businesses, companies and charities that have become newly responsible for business rates from the 20th June 2018 to 05th July 2018.</t>
  </si>
  <si>
    <t>3 questions on the Care Act assessments and reviews done within the council, focussed on the Adult Care group between 18-65 years or just on Adult Care.</t>
  </si>
  <si>
    <t>4 questions on S106 money, spent, received, allocated, unallocated and returned for the last 5 years</t>
  </si>
  <si>
    <t>2 questions about rules and regulations for burial width and length and coffin size and burial plots.</t>
  </si>
  <si>
    <t>Completed 09/07/2018</t>
  </si>
  <si>
    <t xml:space="preserve">Not all info requested held </t>
  </si>
  <si>
    <t>No CIL at the authority</t>
  </si>
  <si>
    <t>how many (a) racist incidents and (b) homophobic, transphobic and biphobic incidents have been recorded in (i) primary and (ii) secondary schools in your area in each of the last three academic years.</t>
  </si>
  <si>
    <t>The number and percentage of schools with defibrillators in your area.</t>
  </si>
  <si>
    <t>number of unauthorised encampments that have occurred in your administrative area for the years 2016, 2017 and 2018 to date</t>
  </si>
  <si>
    <t>Questions on children’s social services prioritisation, funding and staffing</t>
  </si>
  <si>
    <t>Questions on Ofsted EYR maintained early education and childcare settings  in the LA for years 2015, 2016, 2017 and 2018 and what care does it offer full, sessional, out of school</t>
  </si>
  <si>
    <t>No list for ALL Brownfield sites, however does maintain a Brownfield Land Register</t>
  </si>
  <si>
    <t>lease is confidential</t>
  </si>
  <si>
    <t>On website</t>
  </si>
  <si>
    <t>Response sent 09/07/2018</t>
  </si>
  <si>
    <t>credit balances for NNDR Accounts</t>
  </si>
  <si>
    <t>Not all info held</t>
  </si>
  <si>
    <t>The number of CPNs that were issued by Redcar and Cleveland Council in the year between July 1, 2017 and June 30, 2018 and what about</t>
  </si>
  <si>
    <t>list of all hackney carriages and private hire hire vehicles licenced by Redcar &amp; Cleveland Borough Council to carry 5 or more passengers.</t>
  </si>
  <si>
    <t>11 QUESTIONS ABOUT CEREBAL PALSY PROVISIONS</t>
  </si>
  <si>
    <t>4 QUESTIONS ABOUT RESIDENTIAL PROPERTIES AND DISABILITY TENANTS</t>
  </si>
  <si>
    <t xml:space="preserve"> how many people employed by R and C
 ( and names if possible) have attended 'Common Purpose' courses in the last 3 years.
How much has it cost R and C to send people on these courses in the last three years.
</t>
  </si>
  <si>
    <t>Total monetary amount of police precept collected for cleveland police and any percentage increase from previous years 2016,17 &amp; 18</t>
  </si>
  <si>
    <t xml:space="preserve">• The contract is subject to a 10 day standstill period so we may consider challenging the decision.
• The exact name and address of the winning bidder.
• A detailed breakdown of the winning bidders scores and our own detailed scores with rationale/commentary to explain the difference in scores.
• A copy of the winning bidders submission.
</t>
  </si>
  <si>
    <t>Not all information held</t>
  </si>
  <si>
    <t>How many staff does your council employ in the provision of 1) adult social care services and 2) children's social care services?</t>
  </si>
  <si>
    <t xml:space="preserve">Information on the local authority’s transfer of each public building or land which provides, or has done so in the recent past, community, cultural or leisure amenity. </t>
  </si>
  <si>
    <t xml:space="preserve">What is the sum of uncollected business rates in the borough in the past year? </t>
  </si>
  <si>
    <t>No information to for the questions</t>
  </si>
  <si>
    <t>questions about Kenyon International Emergency Services contract/retainer/agreement</t>
  </si>
  <si>
    <t>questions on slips/trip claims in last 12 months</t>
  </si>
  <si>
    <t xml:space="preserve">Questions on Museums and galleries in our area from 2009/10 </t>
  </si>
  <si>
    <t>how many people employed by R and C
 ( and names if possible) have attended 'Common Purpose' courses in the last 10 years.
How much has it cost R and C to send people on these courses in the last 10 years.</t>
  </si>
  <si>
    <t>S106 Agreement dated 21/12/1994 and made between Antony Charles Philip Wharton and the Borough of Lamgbaurgh on Tees and registered 26/01/1995</t>
  </si>
  <si>
    <t>6 questions about home improvement grants and/or loans from 2010 to present</t>
  </si>
  <si>
    <t>13/07//2018</t>
  </si>
  <si>
    <t>7 questions relating to the planning department</t>
  </si>
  <si>
    <t>7 questions on the use of risk-based-verification software applied to Housing Benefit claims in the year 2017/18</t>
  </si>
  <si>
    <t>on website - links provided</t>
  </si>
  <si>
    <t>Section S278 Agreements relating to residential developments during each of the past 5 financial years &amp; Section 38 Road Adoptions relating to residential developments during each of the past 5 financial years.</t>
  </si>
  <si>
    <t>not all info held</t>
  </si>
  <si>
    <t>total amount paid out in compensation by the council (or its insurers) for historic sexual abuse cases since November 2011?</t>
  </si>
  <si>
    <t>8 questions about mobile network provider contracts and spends</t>
  </si>
  <si>
    <t>11 questions about foster care within the local authority</t>
  </si>
  <si>
    <t>6 questions relating to deferred reception starts for summer born children</t>
  </si>
  <si>
    <t>questions about parking meters and maintenance and revenue</t>
  </si>
  <si>
    <t>6 questions about resident parking</t>
  </si>
  <si>
    <t>6 questions about Domiciliary care for elderly and under 65 year olds</t>
  </si>
  <si>
    <t xml:space="preserve">How many unaccompanied asylum seeking children were put in the care of your Council?  how many have absconded from your Council’s care? 
</t>
  </si>
  <si>
    <t>12 questions on young people/children in local authority care</t>
  </si>
  <si>
    <t>Questions requesting information about the organisation’s Local Area Network (LAN) environment</t>
  </si>
  <si>
    <t>reply sent 18/07/2018 - email back quering response</t>
  </si>
  <si>
    <t>2 questions on per pupil funding and list of schools</t>
  </si>
  <si>
    <t>List of questions assessing the current extent and range of policy support and financial support for rail services being provided by local authorities and similar bodies, and any local plans for expansion of closed rail routes and/or enhancement of operational railways</t>
  </si>
  <si>
    <t xml:space="preserve">information regarding your authority's services for tracking young people, support for those who are NEET </t>
  </si>
  <si>
    <t>Questions on “if and how Robotic Process Automation and Artificial Intelligence is used within your organisation”</t>
  </si>
  <si>
    <t>School cluster groups and cluster chairs within the authority</t>
  </si>
  <si>
    <t xml:space="preserve">1) How many miles of road have been switched to 20 mph speed limits in the each of the years 2013, 2014, 2015, 2016 &amp; 2017?
2) How many miles overall are signed-only 20 mph speed limits?
3) How much money has been spent on 20 mph speed limits in the each of the years 2013, 2014, 2015, 2016 &amp; 2017?
</t>
  </si>
  <si>
    <t>Questions on documents relating to uses of data analytics, predictive analytics, or algorithmic automated systems used for risk assessment, scoring systems or automated decision making within the jurisdiction of your authority.</t>
  </si>
  <si>
    <t>Information on residential properties</t>
  </si>
  <si>
    <t>6 questions on child work permits and hours for 13 - 16yr olds and type of jobs</t>
  </si>
  <si>
    <t>Updated response sent 20/07/2018</t>
  </si>
  <si>
    <t>s43 exemption applied</t>
  </si>
  <si>
    <t xml:space="preserve">a list of the non-registered providers of supported living for individuals with Learning Disabilities and/or Autism in your area.  </t>
  </si>
  <si>
    <t>Small Buisness Rate relief, Charitable Relief - Empty properties Commerical rates</t>
  </si>
  <si>
    <t xml:space="preserve">I would like to know who owns the building (not the land) and who is responsible for the upkeep of it. 
If the tenants lease the building - who do they lease it from? 
The building is the old lovetts / mungle jungle / R Kade Building on Majuba. </t>
  </si>
  <si>
    <t>10 questions about advocacy organisations commissioned to provide it for adults, carers, young people in transition and carers of young people in transition</t>
  </si>
  <si>
    <t xml:space="preserve">Questions on Daily living aids spend, recycled and issued to patients in last financial year
</t>
  </si>
  <si>
    <t xml:space="preserve">12 questions on Non-Road Mobile Machinery </t>
  </si>
  <si>
    <t>upto date list of all business property rates data</t>
  </si>
  <si>
    <t xml:space="preserve">section 106 (S106) planning obligations/agreements of the Town and Country Planning Act 1990 (as amended), for each financial year from 2012 to 2018 </t>
  </si>
  <si>
    <t>Bus lane fines, total, cost and top 3 location form 2016-2018</t>
  </si>
  <si>
    <t>Teachers on long term sick leave during the last year and total number of days they were on leave for</t>
  </si>
  <si>
    <t>how many public toilets in 1999/2000 and 2004/5,2009/10, 2014/15 and current numbers</t>
  </si>
  <si>
    <t xml:space="preserve">1. Could you please tell me if any halal/kosher meat supplied to schools by the Council is from animals that have not been stunned before slaughter?
2. If the Council does supply un-stunned halal/kosher meat, could you please indicate how many schools receive un-stunned meat?
3. If the Council has a specific policy document regarding halal and/or kosher, I would be very grateful if you could please send me this.
</t>
  </si>
  <si>
    <t xml:space="preserve">Questions on budget and contractors and agency spend from  years 2015-16, 2016-17 and 2017-18 </t>
  </si>
  <si>
    <t>clarification given 25/07/2018</t>
  </si>
  <si>
    <t>Football pitches sold to the council for redevelopment purposes for financial years 2013-2018, how many are for sale for redevelopment and any took over by external orgs</t>
  </si>
  <si>
    <t>july</t>
  </si>
  <si>
    <t xml:space="preserve">Total people aged 65+ receiving funded homecare from 2017-2018, including average hours (both 65+ and 18 - 64)and length of stay in permanent residential/care home </t>
  </si>
  <si>
    <t xml:space="preserve">for libraries - 1) Which book gets taken out the most?
2) Which book doesn't get returned?
3)Which book gets checked out the least?
4) What is the highest late fee you had to charge and for which book?
</t>
  </si>
  <si>
    <t>non-disclosure agreements the council has agreed in each year over the past 10 years? These are also known as settlement agreements with a non-disclosure clause included</t>
  </si>
  <si>
    <t>The EYR registration numbers for the maintained early education and childcare settings that your LA runs and have had registered on the Ofsted EYR for each year.</t>
  </si>
  <si>
    <t>Section 14(2) repeated request</t>
  </si>
  <si>
    <t xml:space="preserve">Pupil numbers in 2015/16 academic year at each school
- Pupil numbers in 2018/19 academic year at each school
- Funding allocated for the 2015/16 academic year per school in £ 
- Funding allocated for the 2018/19 academic year per school in £
</t>
  </si>
  <si>
    <t xml:space="preserve">Information on children aged 16 and under not in education of The number of children counted as missing education in this local authority. 
- The number of home tutors provided by the local authority to children who are not currently enrolled at a school. 
</t>
  </si>
  <si>
    <t>Manager of responsible for the issuing and enforcement of Bulk Item Collection Service.</t>
  </si>
  <si>
    <t xml:space="preserve">Applications rejected, unsuccessful and reasons for Discretionary Housing Payments </t>
  </si>
  <si>
    <t>Publication scheme</t>
  </si>
  <si>
    <t>The number of council officers paid £80,000 or above and either their directorate or job title.</t>
  </si>
  <si>
    <t xml:space="preserve">How much money has been spent on regeneration within this council area for the times specified?
I would like to know the total cost for the year 2017 (January 1st 2017 to December 31st 2017) and the total cost for the year 2007 (January 1st 2007 to December 31st 2007) 
</t>
  </si>
  <si>
    <t xml:space="preserve">Information on public health funerals from 1/1/2018 to date
</t>
  </si>
  <si>
    <t>the number of overseas trips councillors, members of the management team (including the chief executive), and council officers have taken in the course of conducting council business, including name, cost, reasons and who met the costs details.</t>
  </si>
  <si>
    <t>first 20 cases of children that were taken into care (either interim or full) by your authority in the 2018 calendar year , name and sex of child. If any of the following factors are recorded in the papers you hold on the case as having been a factor in the council’s decision to take the child into care: (a) proximity to a dangerous dog (b) the obesity of the child, (c) a concern the child spends too much time playing computer games and/or on the internet, (d) the child’s home environment is unhealthy due to cigarette smoke, (e) the parents do not care adequately for the child because they spend too much time watching television and/or on the internet or (f) that the child has poor dental hygiene.</t>
  </si>
  <si>
    <t xml:space="preserve">Use of senior interims,, meaning managers or leaders hired on non-permanent contracts through a recruitment business who are paid over £500 per day. Including for last 3 financial years total spend, how many and daily rates, top 5 suppliers and top 5 most costly.
</t>
  </si>
  <si>
    <t>Has your local authority enforced the Control of Horses Act since 1st April 2015 question from 2015-2018</t>
  </si>
  <si>
    <t>know the amount of money the council spent on the services of external law firms and barristers in the last year</t>
  </si>
  <si>
    <t>responsed to get in touch with Stockton BC</t>
  </si>
  <si>
    <t>How many potholes currently, How many claims 07/17-06/18 -claims paid out between them dates</t>
  </si>
  <si>
    <t>4 questions about Day centres regarding partially and fully funded from 2010-2017, how many are open? How many reduced funding? And allocation</t>
  </si>
  <si>
    <t>Interpreting services financial costs for face to face, telephone, written translation for last 2 financial years including annual cost for it, hourly fees and top 30 languages</t>
  </si>
  <si>
    <t>Information on electrical recycling facilities  in area for white goods and small appliances and also collection services and on street recycling</t>
  </si>
  <si>
    <t>Questionnaire about vision impairment (VI) services for children and young people in education</t>
  </si>
  <si>
    <t>School exclusion questions including pupil refer units, cases to fair access panels, refusals made by academies and adjudicator appeals and Total expenditure by Redcar and Cleveland on alternative provision in the academic year all for  2016-17</t>
  </si>
  <si>
    <t xml:space="preserve">all correspondence and documents pertaining to the scoping (screening) request, scoping opinion and scoping report associated with the prospective incinerator at the Redcar Bulk Terminal </t>
  </si>
  <si>
    <t>We do not hold the information</t>
  </si>
  <si>
    <t>Current educational placement of any young people 16 years or younger placed in independent or non maintained provision - 2017/18</t>
  </si>
  <si>
    <t>individual shcools hold it</t>
  </si>
  <si>
    <t>Public funerals details</t>
  </si>
  <si>
    <t>Taxi/hackney carriage details from 31/03/2018 - 31/07/2018</t>
  </si>
  <si>
    <t>How many cases and how much the Council has spent clearing up graffiti in easch of the last ten years, including details of any hate crime graffiti and where the most targeted place is.</t>
  </si>
  <si>
    <t>14 questions relating to the way we investigate fraud in the public sector and the measures and tools we use.</t>
  </si>
  <si>
    <t>Unclaimed business rate credit balances</t>
  </si>
  <si>
    <t xml:space="preserve">10 questions relating to any barriers that exist to the uptake of electric vehicles and charging points and whether these barriers are systematic and widespread or are localised &amp; dependent upon certain demographics </t>
  </si>
  <si>
    <t>A list of building, land and heritage assets disposed of by the council and/or acquired during 2014/15</t>
  </si>
  <si>
    <t>Details of public health funerals which have taken place</t>
  </si>
  <si>
    <t>Questions relating to the On Street Residential Chargepoint Scheme, any plans for on street charging points and how many we have or will have in future</t>
  </si>
  <si>
    <t>Business rates for all non domestic properties in area</t>
  </si>
  <si>
    <t>A current list of businesses/companies/charities that have become newly liable for non domestic rates between the 06/07/2018-31/07/2018.</t>
  </si>
  <si>
    <t xml:space="preserve">information about the organisation’s ICT expenditure </t>
  </si>
  <si>
    <t>Any documents related to Council planning for Britain's post-Brexit relationship with the European Union
1. Broadly along the lines of the 'Chequers deal' as outlined in the government's Brexit White Paper
2. In the event of no deal with the European Union, and no Withdrawal Agreement</t>
  </si>
  <si>
    <t xml:space="preserve">In relation to SEMB Corp Utilities Teesside Ltd, Wilton International, the gross rates liability including any transition for the period 1 April 2005 to 12 May 2005 and confirmation whether a Schedule 2 or Regulation 17 Certificate was issued 
</t>
  </si>
  <si>
    <t>Motor Vehicles registered for public hire i.e. Taxi or Chauffeur hire relating to the period January 1st 2012 to 3/8/2018</t>
  </si>
  <si>
    <t>Details of any occasions in the last 5 years, that tents have been provided for prisoners on release from prison including any cost. Annual figures of the number of occasions prisoners on release have been found or refused accommodation.</t>
  </si>
  <si>
    <t>Details of the last time a structural survey was undertaken of Large Panel System building blocks, what the survey found, and whether any action was taken as a result. In addition, a list of the names of LPS blocks owned, and any demolished while under your organisation's control.</t>
  </si>
  <si>
    <t>Information around ICT contract(s) for Server Hardware Maintenance, Server Virtualisation Licenses and Maintenance and Storage Area Network (SAN) Maintenance/Support</t>
  </si>
  <si>
    <t xml:space="preserve">Annual data from 2013 onwards about the number of minors referred under the National Referral Mechanism &amp; how many of these children have been reported missing after entering care. </t>
  </si>
  <si>
    <t>The cost of transporting pupils with special educational needs and or disabilities (SEND) to and from their schools In the last 3 financial years, including the number of taxi journeys made, a list of providers and the average journey time.</t>
  </si>
  <si>
    <t>Request for the name of software systems used to manage the parking process, with details of contract renewal dates</t>
  </si>
  <si>
    <t xml:space="preserve">A copy of any Brexit impact assessments conducted, or other forms of Brexit planning. </t>
  </si>
  <si>
    <t>A copy of any Child Poverty Strategy or Family Poverty Strategy produced.</t>
  </si>
  <si>
    <t>For each of the last 6 academic years, the number of investigations into suspected fraudulent school place applications undertaken along with the number of school place offers withdrawn, any resulting appeals and success rates. Copy of any policy for detecting fraudulent school place applications and in general the percentage number of appeals by parents and success rate.</t>
  </si>
  <si>
    <t>Statistics on the average wait times for an Adult Social Work needs assessment over the last 3 years, broken down by month</t>
  </si>
  <si>
    <t>A complete and up-to-date list of all business (non-residential) property rates data for your local authority with details of relief/exemptions that property may be receiving</t>
  </si>
  <si>
    <t xml:space="preserve">Details of any outsourcing of Elective Home Education to third party organisations in the last 3 calendar years </t>
  </si>
  <si>
    <t>Details of any restrictions on the sale, possession and use of fireworks or Chinese lanterns/balloons on Council owned land, with the number of complaints received about each.</t>
  </si>
  <si>
    <t>A list of all live business rates accounts with a 2017 list Rateable Value greater than or equal to £5,000.</t>
  </si>
  <si>
    <t>Over the last 3 financial years, details of the number of installations of speed bumps and associated traffic calming measures on roads in the local authority area, along with the total number of roads and miles with such measures in place, and the total number of miles of roads the council is responsible for maintaining or installing traffic calming measures</t>
  </si>
  <si>
    <t>A full list of Vacant Properties with their market value for sale or to let and the date of sale/letting and whether they would be considered for a community asset transfer.</t>
  </si>
  <si>
    <t>If records are kept on the use of children’s centres in the Borough, a breakdown of the number of children, parents and carers using centres in the last 4 financial years.</t>
  </si>
  <si>
    <t>12 questions relating to the budget, lead officer and software use of the council Intranet and Internet along with any Digital workplace strategy</t>
  </si>
  <si>
    <t>The number of IRP Panel appeals considering permanent exclusions in each academic year since 2013, broken down by reason for exclusion and to give appeal outcome.</t>
  </si>
  <si>
    <t>A full and up to date list of businesses/companies/charities that have become newly liable for non domestic rates between the 06/07/2018-31/07/2018.</t>
  </si>
  <si>
    <t xml:space="preserve">If any fire doors have been installed in properties under our management that have been supplied by 5 named companies, and if steps have been taken to remove them following a government announcement </t>
  </si>
  <si>
    <t xml:space="preserve">A blank request form template(s) used for requesting advice and information from agencies as part of the EHC assessment process with details of any existing agency SLA's. </t>
  </si>
  <si>
    <t>In each of the last 6 financial years, the amount spent on consultants and consultancy fees, broken down separately by Department, Reason/Project and Company</t>
  </si>
  <si>
    <t>all records of information on United Kingdom general, local,  mayoral elections and referenda which allege electoral fraud was legalised, or found to be legal and constitutionally permissible, and committed at any of the elections and referenda listed</t>
  </si>
  <si>
    <t>The total value of credits held on business rates accounts broken down per rating year from 1990 to current (2018) and further broken down into sole traders, Ltd companies, Plc &amp; Others.</t>
  </si>
  <si>
    <t>A report of all the information regarding a named individual who was placed in care and the names of all the social workers involved in the decision, along with any financial paperwork</t>
  </si>
  <si>
    <t xml:space="preserve">6 questions relating to the service provision for individuals with neurological
conditions, broken down by age, including how many residents with such conditions are in care, how many we commission services for and how many we pay for ‘out of area’ services for.
</t>
  </si>
  <si>
    <t>The organisaitonal structire of the ICT service and the contact details for those officers with responsibility</t>
  </si>
  <si>
    <t>In relation to school absenteeism, the number of the penalty notices issued under the Anti Social Behaviour Act 2003 Section 23, categorised by reasons on a half-term basis during the period 2009/10 to 2017/18. In addition, the number of unpaid vs. paid penalties, how many penalties are withdrawn and how many unpaid penalties lead to prosecution.</t>
  </si>
  <si>
    <t>A structure chart for Children's Services along with any recruitment strategy</t>
  </si>
  <si>
    <t>a list of all businesses approved by the council, and/ or employed by the council for activities involving cleaning, refuse removal and other hygiene-related activities in commercial and domestic properties as well as public spaces.</t>
  </si>
  <si>
    <t xml:space="preserve">12 questions relating to care leavers including, the numbers remaining in contact with the local authority post-21, incidences of homelessness for care leavers, receipt of Discretionary Housing Payments and the application of Shared Accommodation Rate of Local Housing Allowance
</t>
  </si>
  <si>
    <t xml:space="preserve">If we have been the subject of a ‘software license review’ or software audit in 2015-2018
by Oracle, SAP, IBM or Microsoft and did they use any of the following auditors
o EY (Ernst &amp; Young)
o KPMG, 
o Deloitte or
o PriceWaterhouseCoopers 
to carry out such review or audit and if so which
</t>
  </si>
  <si>
    <t xml:space="preserve">The numbers of students who have been in elective home education for any period of the school year 2017/18, broken down by reason, gender, ethnicity  &amp; religion if known
</t>
  </si>
  <si>
    <t>Information to be provided in september requester aware 10/08/2018</t>
  </si>
  <si>
    <t>How much money has been spent on works to dangerous buildings under S78 of the building Act 1984 for years 2011-18.  How much was recovered from the owner for them years?  How much was spent on a building/s subject to Escheat for them years?</t>
  </si>
  <si>
    <t>What agreement does the Northumbrian Water Authority have with the council for maintaining the hard and soft areas of land in Zetland park on a specific part of the park and is there any funding to the council for maintenance of this?3) Does the Council invoice the NWA for the same?</t>
  </si>
  <si>
    <t xml:space="preserve">For the financial years 2015-18, the council's total spending on hotel rooms to house people under its obligations to provide temporary accommodation.
Also information for each year detailing either the number of hotel nights paid for by the council over each year, and the number of stays which involved a family with at least one child (or the number of stays which required more than one room per case)
</t>
  </si>
  <si>
    <t>the charges for the period 1.4.2010 to 31.3.2019 for the Asda Skelton Store  BA Reference 4320400001N</t>
  </si>
  <si>
    <t xml:space="preserve">How many properties has this local authority investigated in relation to complaints of alleged sex work in the past three years? 
- How many of these reports turned out to be substantiated, i.e. how many properties were proven to have been used as a place of temporary sex work? 
</t>
  </si>
  <si>
    <t xml:space="preserve">1. Do you have specialist 'contaminated land officers' (CLO) employed within the Council?If  'No' does the council engage 'independent specialist consultants' to advise council on sites. 
2. With regard to Brownfield sites (including contaminated land sites), do the Council carry out routine site inspections to discharge planning conditions? Yes / No 
3. With regard to Brownfield sites (including contaminated land sites), what verification does the council rely upon to discharge planning conditions related to remediation of brownfield / contaminated land sites?  
</t>
  </si>
  <si>
    <t>Spreadsheet with questions about mobile, internal and fixed telephony contracts, suppliers, connections, costs and contacts within the authority over the last 12 months</t>
  </si>
  <si>
    <t xml:space="preserve">What is the average weekly fee (gross of user charges and net of NHS FNC payable by CCGs,  to the nearest £) in financial year 2018/19 being paid by your authority to support older (65+) residents of independent sector care homes in a) residential care and b) nursing care? 2. How many older (65+) residents are you currently** supporting in independent sector care homes for a) residential care and b) nursing care?
3. How many residents are you currently** supporting in local authority operated residential care homes?
</t>
  </si>
  <si>
    <t>Looking for information on statistics ward by ward on a ranking report based on the national governments index of multiple Deprivation for 2015.</t>
  </si>
  <si>
    <t>only have information from 2008 onwards</t>
  </si>
  <si>
    <t>How much the council's focus on specialist educational support services for gypsy and traveller children has changed over the past 10 years and how much money was spent on it over the last 10 years</t>
  </si>
  <si>
    <t>The number of people employed or contracted by the council to provide specialist educational support services for gypsy and traveller children for the years 2008 -2018</t>
  </si>
  <si>
    <t>clarification sought 16/05/2018</t>
  </si>
  <si>
    <t>Please supply the list of organisations currently providing accommodation classified as “specified accommodation” for housing benefit purposes (regulation 75H of the Housing Benefit Regulations SI 2006/213) in your area. For the avoidance of doubt, we only require the names of the provider organisations.</t>
  </si>
  <si>
    <t>The total number of people aged 65+ permanently living in council-funded residential or nursing care, including Mentally Infirm care settings and annual spend. 2) The total number of clients aged 18 - 64 permanently living in Council-funded residential or nursing care.in the years 2014/15, 2015/16, 2016/17, 2017/18</t>
  </si>
  <si>
    <t xml:space="preserve">The number of street lights in Redcar and Cleveland
Or alternatively, a list of all the street lights in Redcar and Cleveland
</t>
  </si>
  <si>
    <t>the number of properties that are/were managed by the council from 2012-2018, Properties where payments were late at least once, late 2 - 12 times in 2012-2018, Number of properties were tenants have fall in arrears in 2012-2018 and number of properties where tenants were evicted due to late payments in years 2012/2018</t>
  </si>
  <si>
    <t>the number of children taken into care by your local authority as a result of the detention of a parent by the Home Office and/or immigration services in the last 5 years, including age of child, length of stay and year. number of children in the care of your local authority who have gone missing in the last 5 years. Break down these figures by those children taken into care by your local authority as a result of the detention of a parent by the Home Office and/or immigration services, and those who have not, Year placed into care, lenght of stay and age of child</t>
  </si>
  <si>
    <t>The number of lifts and type managed by the authority.  The contracts they are maintained with, annual maintenance costs, repairs, call outs (number of these), major works and current contract renewal</t>
  </si>
  <si>
    <t xml:space="preserve">How much money did your authority pay PRS for Music for licences to play music at work during the following financial years 2015-2018
</t>
  </si>
  <si>
    <t>Net additional housing figures for the financial years 2011/12 to 2006/07</t>
  </si>
  <si>
    <t>1st April 2017 – 31st March 2018 Facility Time information Trade Union</t>
  </si>
  <si>
    <t xml:space="preserve">Names, Telephone Number &amp; Email address for the following people
- Chief Executive
- Assistant Directors
- Head of Adult Social Care
- Head of Hospital Discharge
- Head of Re-enablement
- Head of Mental Health
- Team Managers 
- All Commissioner
</t>
  </si>
  <si>
    <t xml:space="preserve">Information regarding the sale of the Voting open register for commercial or marketing purposes:
1)How many number of copies and entries of the open register has the council sold? 
2)How much income has the council generated?
3)Which companies and individuals that have purchased data and at what cost?
4)What is the total number of companies and/or individuals that have purchased data?
• Annually since 2015
</t>
  </si>
  <si>
    <t xml:space="preserve">no budget </t>
  </si>
  <si>
    <t xml:space="preserve">S1(1)(a) of the FOIA as under section 3(2)(a) the information is only held on behalf of another person, that being the Electoral Registration Officer and the Returning Officer. </t>
  </si>
  <si>
    <t xml:space="preserve">Lowest, highest, average weekly rates for external foster care services for 2018/19 and the same for local authority foster care services. Details of the rates of each tier for independent fostering agencies (if there is a framework agreement in place), or confirm that tier rates haven’t changed.
Number of looked after children in foster care as at 31 March 2018, the percentage looked after by independent foster agencies
</t>
  </si>
  <si>
    <t>Please could you send me copies of any discussions which have been taken in the Council in the last 12 months regarding Redcar and Cleveland joining the other councils and working towards devolution for Yorkshire as a whole</t>
  </si>
  <si>
    <t xml:space="preserve">) How many special guardians in the authority are currently being financialy supported
2) How many Child arrangment orders are currently being financially supported
3) How many friends and family, (connected persons) foster carers are in the authority.
</t>
  </si>
  <si>
    <t xml:space="preserve"> please provide details for any historic and/or current accounts within your area for our client Balfour Beatty</t>
  </si>
  <si>
    <t>some information not held and correct place given to assist</t>
  </si>
  <si>
    <t>on website</t>
  </si>
  <si>
    <t>on website Invoices over £500</t>
  </si>
  <si>
    <t>1. The details of any trip to Russia before, during, or after the World Cup connected to said sporting event. Please specify the number of staff, their position or pay band, a breakdown of the cost of the trip, what the visit entailed, and who paid for what.</t>
  </si>
  <si>
    <t>2. The details of any tickets bought by the council (or offered to the council / a council employee by way of hospitality) to attend a World Cup match or matches. Please specify the number of tickets, for which game, the cost of each ticket, as well as the reason for buying the ticket. Please state who gifted the ticket in the event that the council was offered hospitality.</t>
  </si>
  <si>
    <t xml:space="preserve">To refresh a report #nowheretoplay campaign about a failing lack of new playground equipment and obesity to highlight to the government the problems resulting from a reduction in children’s play facilities. Questions asking how many public playparks the LA have, total budget for years 2016 – 2018.
Expected total budget for public play facilities for 2018-2021.
How many are closed and what proportion of your total play facilities did this represent from 2016 -2018 and how many are expected to close for 2018-2021.
</t>
  </si>
  <si>
    <t>All Parking ticket information raw data from august 2016 - present , How many where appealed by the driver and % of these appeals which were successful.</t>
  </si>
  <si>
    <t xml:space="preserve">The price for parking in all the district councils’ car parks for three hours over the last two years (August 2016 – August 2018)
The revenue from parking over the last two years (August 2016 - 2018) 
 The location i.e. street or car park where parking prices have risen the most in the last two years in the District Council (August 2016 – August 2018
</t>
  </si>
  <si>
    <t>How many complaints received about noise Nuisance, how many investigations in 2015-2018? Out of these, how many were classed as statutory, how many were warnings, prosecutions and details of said prosecutions.</t>
  </si>
  <si>
    <t>Enquiry about the housing of Men, women and families from any London Borough that have been housed in the local authority since 2012 – 2018. Also how many have been housed from any outside authority and we have had to seek housing for outside of our own authority in them years</t>
  </si>
  <si>
    <t xml:space="preserve">A list of companies that have just started paying business rates between the 01st August 2018 to the 15th August 2018.  including the full business name and address with the type of property and the date they became responsible </t>
  </si>
  <si>
    <t xml:space="preserve">1. The names of every fire risk assessor (individual person, not company name) contracted by the council to carry out fire risk assessments on residential buildings owned by the local authority from 1 January 2010 until the present day, or most recently available. If the name of the actual person who carried out a fire risk assessment is not known, please provide the name of the company.
2. For each fire risk assessor, if their name appears on an official register of fire risk assessors, please provide the name of that register
</t>
  </si>
  <si>
    <t xml:space="preserve">Information on IT hosting contracts with 3rd party suppliers. Annual contracts, suppliers , original start dates and expiry of contracts and when a review for these contracts is due.
Contract period in years and any extension agreements.
What services are provided under the contracts and the contract officers details responsible for these contracts
</t>
  </si>
  <si>
    <t xml:space="preserve">Information for each month from 1st July 2017 to 30th June 2018:
The total amount of inbound telephone calls that were received by the local authority that were answered and unanswered between 9am-5pm on a Monday - Friday basis 
And the same outside theses hours and days
</t>
  </si>
  <si>
    <t>A list detailing all individual council locally commissioned services in general practice, giving for each listed service the how much a practice can earn per patient.</t>
  </si>
  <si>
    <t>Any information you may hold relating to 'public health act' or 'welfare' or 'contract' or 'paupers' funerals having taken place or due to take place, and/or persons who have died with no  known next of kin since 1/5/2018</t>
  </si>
  <si>
    <t>Details of IT software suppliers and contract information relating to Infrastructure Asset Management</t>
  </si>
  <si>
    <t>A list of those care providers that have been approved for work by the Authority with details of what forms of supported living accommodation for adults (18-65) is approved by the Authority</t>
  </si>
  <si>
    <t>Forwarded to Middlesbrough Public Health</t>
  </si>
  <si>
    <t>Information relating to all business rates properties in respect of the 2018/19 financial year</t>
  </si>
  <si>
    <t xml:space="preserve">Several questions relating to any capital receipts received by the council following the disposal of any type of asset along with a breakdown of any use of capital receipts and a list of any service reforms financed through them since March 2016; including any amount used to meet the cost of redundancies along with the total number of redundancies .
</t>
  </si>
  <si>
    <t>pointed to £500 list</t>
  </si>
  <si>
    <t>Whether any of the libraries operated by the council hold any copies of the book "As A Man Thinketh" by James Allen and Ben Holden-Crowther (ISBN: 9781788441032) and if so how many and how often has it been borrowed in the last year</t>
  </si>
  <si>
    <t>Four questions relating to the registration of Houses of Multiple Occupations in 2018 compared with 2013.</t>
  </si>
  <si>
    <t>A list of NNDR business rates credit balances</t>
  </si>
  <si>
    <t>The total number of works of art owned by the local authority along with recent valuation and any audit document.</t>
  </si>
  <si>
    <t>The names and addresses of all libraries owned and run by the Council, including those run through a Trust on the Council's behalf along with total annual opening hours for each library in 2010 compared with 2017.</t>
  </si>
  <si>
    <t>How much the council has spent on private security contractors for the last 4 calendar years.</t>
  </si>
  <si>
    <t>The current number of street traders approved and licenced to operate including those that trade in a market and on isolated pitches. If possible, the number of these which sell apparel and also the number of traders that have been approved and licenced to operate each year since 2013.</t>
  </si>
  <si>
    <t>Senior staff information disclosed</t>
  </si>
  <si>
    <t>Comprimise aggreements data for staff/ex staff in the last 3 years</t>
  </si>
  <si>
    <t xml:space="preserve">list all the planning applications that have been received by the council for major residential sites (100 homes or more) over the past 5 years.
Please include the name of the developer who has submitted the application and the outcome of the application (whether planning permission was granted).
</t>
  </si>
  <si>
    <t xml:space="preserve">Adult physical disability services. 
1.Total number of adults with physical disabilities funded by the Local Authority in Residential and Nursing Care.
2. Total expenditure on Residential care and Nursing care for adults with physical disabilities for the financial year 2017/18, and where possible, budgeted expenditure for 2018/19, projected expenditure if no official figures for 2017/18
</t>
  </si>
  <si>
    <t xml:space="preserve">If the local authority has conducted research to establish how many properties within its area fall into this category under The Licensing of Houses in Multiple Occupation (Prescribed Description) (England) Order 2018 and are owned by landlords who now require to obtain an HMO license. 
Also has the authority conducted research to establish how many properties within its area are, as of September 3, 2018, compliant with the new regulations such that the landlord has been granted a license or could expect to be granted a license
</t>
  </si>
  <si>
    <t xml:space="preserve">Questions asking about total number of street lights, how many are switched off at night, how many switched off for a period of time, how many are dimmed during the night?
Is your council planning to switch off or dim street lights in the future?
How many street lights were switched off and dimmed in 2015, 2016, 2017 and 2018 (to date)?
</t>
  </si>
  <si>
    <t xml:space="preserve">Full list of every business/company/charity that have become responsible for business rates
Between the dates 15/08/2018-31/08/2018
</t>
  </si>
  <si>
    <t>public health Funerals</t>
  </si>
  <si>
    <t>publication scheme</t>
  </si>
  <si>
    <t>spread sheet enclosed with the info on as issues with website</t>
  </si>
  <si>
    <t xml:space="preserve">I would like to make a few requests for information under The Freedom Of Information Act 2000
1. What is the name and contact details of your  Head of Contracts for the Local Authority?
2. What is the name and contact details of the individual who manages both your Older and Younger Persons Team?
3. What is the name and contact details of the individual who manages your Physical Disabilities Team? 
4. How many packages of 24 hour Homecare has the Local Authority purchased from 04/08/2018?
5. How many packages of 24 hour Live-in Care has the Local Authority purchased from 04/08/2018?
6. What is the average cost currently purchased per Live-in Care package?
</t>
  </si>
  <si>
    <t>Questions on financial and expenditure data - High Needs Block and reserves</t>
  </si>
  <si>
    <t>Total number of summons and liability orders issued to domestic and non domestic rates for the financial years 2015-2018</t>
  </si>
  <si>
    <t>How many road bridges are you responsible for maintaining, how many inspections, surveys and reviews have been carried out in the last financial year along with details of any substandard bridges, the budget for repair and any backlog.</t>
  </si>
  <si>
    <t>Business Rates credit balances</t>
  </si>
  <si>
    <t>Decreasing size of refuge bins upon introduction to present date. Six months before &amp; after statistics of composting; recycling rate, fly tipping and tonnage and if a project was undertaken to reduce total refuse capacity available to household residents.</t>
  </si>
  <si>
    <t xml:space="preserve">Structure charts inc. names, job title and contact details for adult’s social care directorates Director, Assistant Director, Head of Service and Service Manager. </t>
  </si>
  <si>
    <t>To provide a list of individuals and companies the Council has successfully prosecuted under the relevant housing acts, that are subject to civil penalties, seeking Rent Repayment Orders and fined for failing to comply with a local authority licensing scheme.</t>
  </si>
  <si>
    <t>Which software provider does LA use to manage the performance of the Youth Offending Team and case management of individual young people. Along with annual spend on the current supplier. As well as, is the solution is hosted.</t>
  </si>
  <si>
    <t>The majority of questions asked, we do not hold the required information, although some questions were answered.</t>
  </si>
  <si>
    <t>Does the LA use a risk based approach for repairing of highway defects? Monitoring of highway defects and how is the LA alerted and how are defects detected, along with defined categories and intervention criteria, as well as if the intervention criteria have changed in the past five years. What is the repair schedule once identified?</t>
  </si>
  <si>
    <t>Documents produced by the Council outlining planning or preparations, advice to stakeholders and lists of payments to any external organisations since 23/06/16 for the exit of the UK from the EU. If possible, the name of the organisations and description of services requested.</t>
  </si>
  <si>
    <t>How many staff the Council pays through a limited company? If possible, pay bracket these staff fall into.</t>
  </si>
  <si>
    <t>clarification sought on 07/09/2018</t>
  </si>
  <si>
    <t xml:space="preserve">How many potholes on carriageways are the LA aware of and how many claims have been made and paid for carriageway pothole damages between July ’17-June ’18 (Months inclusive). </t>
  </si>
  <si>
    <t>In the past five academic years, how many SEND assessments were received, refused and issued an EHCP? How many from EHCP were finalised within 20 weeks and how many took longer? Including the mean and median time between an EHCP being finalised. What was the longest time an individual had to wait for an EHCP being finalised? Also, how many people pupils were going through an EHCP. (including appeals.)</t>
  </si>
  <si>
    <t xml:space="preserve">For each of the past five academic years, how many times has the council challenged SEND Tribunal for refusing to assess or issue a SSEN/EHCP? As well as how many EHCPs/SSENs were challenged?  </t>
  </si>
  <si>
    <t>yes</t>
  </si>
  <si>
    <t>We only withheld some of the information requested.</t>
  </si>
  <si>
    <t>How many applications for planning permission did the Council have for new and existing properties for residential purposes and how many of these were approved since 2015 up to date.</t>
  </si>
  <si>
    <t>Information not held</t>
  </si>
  <si>
    <t>We held some of the information requested.</t>
  </si>
  <si>
    <t>We held some of the information.</t>
  </si>
  <si>
    <t>Total spending from the Council on weight management across tier 1-4, including the name of the provider, contract value, contract duration, when it was held since and when it ends and the name of the commissioning authority.</t>
  </si>
  <si>
    <t>Full HMO Register.</t>
  </si>
  <si>
    <t>Change of tenancies or business names, including new business operating in food premises within the last sixty days.</t>
  </si>
  <si>
    <t>withdraw</t>
  </si>
  <si>
    <t>The names of the persons responsible for early years software and service, admissions software/service, Participation &amp; Learning (inc.NEET, September Guarantee &amp; Post 16)  software/service and Education Management software.</t>
  </si>
  <si>
    <t xml:space="preserve">The total number of places you had in “state maintained alternative provision” in the academic year 2017/2018 in your local authority and the number of vacant places available from 1st July 2018 in
•       pupil referral units (PRUs)
•       alternative provision academies (academised PRUs)
•       alternative provision free schools (PRU alternatives)  
If no information on these, please provide information for the types of provision you do have information for.
</t>
  </si>
  <si>
    <t>questions relating to nurses employed in each primary and secondary school under your control for 2 acadimic years 2012/13 and 2018/19</t>
  </si>
  <si>
    <t>Questions regarding the support Redcar and Cleveland provides for children or young people who display harmful sexual behaviours, including, what guidance that practice uses, the LA specific offer, any trained specialists in HSB services, sex of these, how many referrals and how many children (up to 18) in the 2017/18 did you provide support for</t>
  </si>
  <si>
    <t xml:space="preserve">The licensing department’s budget in 2017-2018?  
The local authority’s policy or internal guideline on the investigation and prosecution of companies operating without an appropriate House to House charitable collection licence?
When and how many prosecutions?
</t>
  </si>
  <si>
    <t>Questions relating to IT health checks, compliance requirements, It security services and budgets and reviewing security controls or goods</t>
  </si>
  <si>
    <t>Total number of households with and without children in the last three years that have been put into temporary accommodation outside of the Council’s area, the location, the type of temporary accommodation and the duration.</t>
  </si>
  <si>
    <t>Do the Council charge over £1000 for community? Also, has the council put a cap on the LA contribution towards community equipment. Also, what impact has this made?</t>
  </si>
  <si>
    <t>We do not hold the informaiton.</t>
  </si>
  <si>
    <t>The value of business rates written by the authority and bills issued by the council since the financial year 2013-14 up to 2017-18</t>
  </si>
  <si>
    <t>The name of each business in The number of recorded incidents of verbal abuse, threatening behaviour, sexual violence, sexual assault, physical violence pupil against pupil and teachers, along with weapons seized and the type of weapon seized.respect of which non-domestic rates are payable, the rateable value of the property and the address of the business in respect of which non-domestic rates apply.</t>
  </si>
  <si>
    <t xml:space="preserve">Staff hours assigned to internal council staff, as well as staff hours contracted to external organisations, towards implementing the Care Act reform. Also, internal and external staffing costs starting from 2013/14-2017/18. Information about any other costs, including dates of expenditure. </t>
  </si>
  <si>
    <t>Craig to send on Monday!!</t>
  </si>
  <si>
    <t>Public Health Funerals</t>
  </si>
  <si>
    <t>Copy of the council tax support scheme and how we apply section 13a of the Local Governance Finance Act.</t>
  </si>
  <si>
    <t>Name of LA, Number of children and school aged children looked after by the LA on 31.03.17. Total budget for Virtual School 2017/18 financial year and funding from the Direct Schools Grant. Along with, the funding from the Pupil Premium Plus grant for Virtaul School staff in 2017/18 approx. to nearest £10000.</t>
  </si>
  <si>
    <t xml:space="preserve"> how many cases involving allegations made against teachers were referred to your authority's Local Area Designated Officer (LADO) in each of the past three financial years and how many of those cases, on a yearly basis, were found to be either:
1. Proven
2. Unfounded
3. Malicious
</t>
  </si>
  <si>
    <t>A breakdown of businesses who are not receiving small business rates relief with a Rateable Value between £12,000 and £15,000 since 2017, including Name, address and rateable value.</t>
  </si>
  <si>
    <t>A list of businesses who are paying business rates who have created a new account within the last 12 months, including Name, address, rateable value and date account was created.</t>
  </si>
  <si>
    <t>Names of schools within the borough which were built under PFI/Private Finance Contract and/or PFI/Private Finance Contract to deliver education services. Along with name of schools which were built in the borough since 2010 under PF2 and the name of the relevant project and PFI contractor.</t>
  </si>
  <si>
    <t>What type of weed killers does the council use in particular ones that contain glyphosate and also Roundup and RangerPro weed killer products. If money has been spent on these in the last 5 years and do, we plan to discontinue use of these and why?</t>
  </si>
  <si>
    <t xml:space="preserve">15 questions about Local Welfare Assistance Schemes, including budget, annual expenditure in the last 3 financial years, are they grants or loans? </t>
  </si>
  <si>
    <t>some part information has been given</t>
  </si>
  <si>
    <t xml:space="preserve">a) Does your council currently make it a contractual condition that your externally commissioned homecare providers must pay their homecare workers for their travel time? 
b) Please list the steps that your council has taken to ensure that your externally commissioned homecare providers are paying their home care workers at least the National Living Wage  
</t>
  </si>
  <si>
    <t>The number of schools within the authority which use isolation or consequence booths (also sometimes known as "matrix room" booths).</t>
  </si>
  <si>
    <t xml:space="preserve">The name and address of the all Army Barracks, to include T.A. Centres if food registered within your authority's area
2. The details of all  food registrations at the premises (Company, Type of Business)
3. The Food Hygiene Rating associated with each registration and the date of it's last inspection.
4. Name and contact email of the Lead Food Officer
</t>
  </si>
  <si>
    <t>Questions regarding the provision of children and youth services, budgets for the last 3 financial years, reductions in expenditures, reductions in staff for youth workers, and youth centres and allocated places available, employment terms (NJC? others) and structure of service</t>
  </si>
  <si>
    <t>Number of potholes reported and repaired, along with money spent on pothole repairs and compensations and the largest pothole that has been dealt with and left outstanding in diameter, of a period of the past three financial years and broken down year by year.</t>
  </si>
  <si>
    <t>Learning Disability, Mental Health, Substance Misuse, Healthy Lifestyle and Sexual Health Contracts (Questions/Points 1.1 to 5.6)</t>
  </si>
  <si>
    <t>Full and up to date list of companies/businesses/charities that have become</t>
  </si>
  <si>
    <t>responsible for business rates between 1st-15th Sept 18. Including their full business name, address, date of responsibility and property type.</t>
  </si>
  <si>
    <t>24/09/'2018</t>
  </si>
  <si>
    <t>number of households living in accommodation provided by the local authority. (If available) number of adults living in these households, number of children living in these households at the end and number of people aged 16 or 17 living in these households at the end of March 2018, how many 16 or 17-year olds are living in households where they are living independently and are not living with parents, grandparents or other older relatives.</t>
  </si>
  <si>
    <t>Requester is wanting to be informed if a new contract will be/has been given to an organisation in a specified format.</t>
  </si>
  <si>
    <t>How much surface dressing did the council do in 2017 in terms of square meters treated and do the council see increasing or decreasing this amount over the next three years.</t>
  </si>
  <si>
    <t>Requester has sent attached survey for Older People’s Care.</t>
  </si>
  <si>
    <t>Within reference to Immigration Act 2016, did the council sign up to the scheme. Original places offered to unaccompanied asylum seeking and been taken in up to 21st September 2018, and total of places currently available under section 67 of the act. Also, whether the council would be willing to take more children under this specific amendment, if sufficient funding was available.</t>
  </si>
  <si>
    <t xml:space="preserve">The amount of money the council has spent annually on food standard sampling, how many sample FSS did the council take annually and how much money did the council receive from FSA for the purpose of FFS between 2010-’18. </t>
  </si>
  <si>
    <t>Do you know if ANY families or persons from London have been housed – permanently or temporarily – in Redcar &amp; Cleveland? In any year</t>
  </si>
  <si>
    <t>The location and date of all call outs to Environmental Health pest control council teams in the borough between September 1, 2017 to September 1, 2018 - and the nature of each of the call outs (i.e. Rats, mice, birds, insects etc.)</t>
  </si>
  <si>
    <t>email bounced back</t>
  </si>
  <si>
    <t>how many restaurants or takeaways in your local authority have had a low or zero food rating due to a cockroach infestation over the past 12 months?</t>
  </si>
  <si>
    <t>Names of state schools and colleges which offered A level Economics and Business Studies in summer 2018, and the examination board they sat and the board reference number for that A level</t>
  </si>
  <si>
    <t xml:space="preserve">The number of speed bumps, and other similar traffic management measures installed over the previous 10 years.
The number of ongoing and completed road works or maintenance over the past 10 years (broken down by year.)
The number of one way systems over the previous 10 years all in Redcar and Cleveland.
</t>
  </si>
  <si>
    <t xml:space="preserve">Link of published source to the highways maintenance inspection policy which covers, all road, footway and cycleway hierarchies:
- inspection regimes;
- intervention thresholds and associated response times to rectify defects;
- winter maintenance policies
If policy before 28/10/2016 to provide the previous equivalent policy and any reports to councillors proposing and explaining the changes from the previous version to the current version. 
</t>
  </si>
  <si>
    <t>Bulbs the council use when installing streetlights and in which year did the council permit to use. Does the council have any streetlight using low power sodium vapour bulbs? Did the council go under any programme where replacing any low power sodium vapour bulbs?</t>
  </si>
  <si>
    <t>Number of disabled parking spaces in council’s area, fines and amount of money without displaying valid badge and number of fines and amount of money for parking in front of a dropped curb between 2016-2018 broken down.</t>
  </si>
  <si>
    <t xml:space="preserve">Total number of households claiming housing benefits and without housing benefits from a B&amp;B 2016/17 2017/18. </t>
  </si>
  <si>
    <t>Breakdown of credit balances accrued since earliest records, for the amounts owing to all incorporated companies within the area. Including; the legal name of business in respect of non-domestic rate remain payable value of overpayment, the year(s) in which overpayment was paid, hereditament address, value of write back in each case which remains unclaimed and the year it was made and the hereditament address that the write back relates to.</t>
  </si>
  <si>
    <t xml:space="preserve">Frequency of residual waste and recycling collections, approximate expenditure per annum, outsourced contract(s), contract start date and termination, with the annual value of the contract. Contract coverage of authority and/or any neighbouring authorities. Responsible firm for waste collection before the start of current contract(s). </t>
  </si>
  <si>
    <t xml:space="preserve">Taxi CCTV policy, how many licensed vehicles there is in the area and the split between Hackney Carriage Taxi and PHV. Is the authority working with any other licensing authority or if the authority act alone? </t>
  </si>
  <si>
    <t>provide an Organisational Structure chart for the Children’s Social Services and Adult’s Social Services including manager names including, Team Manager, Service Manager, Head of Service and Director level, contact email address, contact telephone numbers and job titles.</t>
  </si>
  <si>
    <t>S40: Personal Information</t>
  </si>
  <si>
    <t>Redirected to publication scheme</t>
  </si>
  <si>
    <t>Copy of the public register schedule specifying the names, addresses, number of pitches, email addresses and contact details etc, of all Static, Touring &amp; Camping Parks as well as all Residential Parks in your area and contact details of person dealing with this matter and the name of the department responsible.</t>
  </si>
  <si>
    <t>total number of care home placements for individuals aged 65+ organised by the LA, care home placements that include a third party top up fee for someone aged 65+, percentages of people that were offered a care placement and the most expensive/cheapest third party top up fee in LA all in the past three financial years.</t>
  </si>
  <si>
    <t>Council’s total budget for winter road gritting and salt service, total number of routes covered for primary and secondary schools, and total number of Kilometres covered under the programme. Total of gritting or salting vehicles the council had access to, all in the 2014-2019 financial years.</t>
  </si>
  <si>
    <t>Number of school nursing staff employed by the local education authority for each calendar year from January 2010 to date. Alternatively, each academic year from 2010 to date.</t>
  </si>
  <si>
    <t>The total number of students in pupil referral units the number of students in pupil referral units whose first language is not English the number of students in pupil referral units who are of an ethnic minority of the academic years of 2016/17 and 2017/18.</t>
  </si>
  <si>
    <t>The number of lost and abandoned animals found in your area and their species.</t>
  </si>
  <si>
    <t>The numbers claimed by their owners.</t>
  </si>
  <si>
    <t>The Trustees require full information regarding the decision reached at the above Regulatory Committee in favour of the applicant Kymel Leisure.  The information requested should include details of how this decision was reached, particularly in relation to the Council's Statement of Licensing Policy, and any other factors considered in making the decision.</t>
  </si>
  <si>
    <t xml:space="preserve">1. How many full-time primary and secondary school teachers were employed in your LEA in 2015/16. 2016/17, and 2017/18.
2. How many full-time primary and secondary school teachers are projected to be employed in your LEA in 2018/19, 2019/20, and 2020/21.
</t>
  </si>
  <si>
    <t>All private water supplies and coordinates and source/type and if possible volumes</t>
  </si>
  <si>
    <t>advised to resubmit for dogs only</t>
  </si>
  <si>
    <t xml:space="preserve">I would like a full up to date list of businesses that have become newly liable for business rates between the 15/09/2018-30/09/2018
Please include the business name, full address, date of liability and the type of property
</t>
  </si>
  <si>
    <t xml:space="preserve">I would just like to know the parking standards for Redcar. Particularly the % of spaces required to be provided in a residential scheme (flats).
I would also like to know the % of cycle spaces required to be provided.
</t>
  </si>
  <si>
    <t xml:space="preserve">Local Authorities under the provision of the Localism Act 2013 need to produce forecasts of rate able values losses and potential gains in new RV.  These forecasts are contained in NNDR 1 and 3 returns to MHCLG.  In this connection we would request the following information:-
1. Do you currently have a consultant instructed on behalf of the Authority in these matters?
2. If yes, were they instructed through a procurement process?
3. What is the length of contract if there is one with these consultants.
4. If you don’t currently have consultants/advisers, have you ever used external help for rates retention forecasting and increasing yield?
5. If yes, please state when from and to and for which element (forecasting or increasing yield)
</t>
  </si>
  <si>
    <t xml:space="preserve">how much has been spent on flood defences over the last 5 years. In addition, I would also like to find out how much the council has spent repairing flood damages.
</t>
  </si>
  <si>
    <t>Money budgeted for service provision to aid homelessness over the past five financial years, including 2018/19, number of staff employed by the council with a job description including providing services for the homelessness, people employed or contracted by the council to provide homelessness outreach services.</t>
  </si>
  <si>
    <t>Spreadsheet of all Facilities Management Services</t>
  </si>
  <si>
    <t>Applications to schools, made under the exceptional medical or social needs admission (EMSNA) rule</t>
  </si>
  <si>
    <t xml:space="preserve">How many members of staff working for the authority are currently on a Grade B+ &amp; in what capacity they are working </t>
  </si>
  <si>
    <t>The request relates to planning applications submitted to you under 'class C2' (Residential Institutions) and 'class C2a' (Secure Residential Institutions) within the past four years to date.</t>
  </si>
  <si>
    <t>the number of closures of childcare settings since the 30 hours of free childcare was introduced</t>
  </si>
  <si>
    <t>Complaints received by your local authority regarding landlords of private rented properties.</t>
  </si>
  <si>
    <t>Business rates, relief, charitable relief,value of relief, names and addresses of businesses - credit balances</t>
  </si>
  <si>
    <t>a list of all non-domestic properties within the Redcar &amp; Cleveland Council area including the property's rateable value, description and the liability start date of the current liable party</t>
  </si>
  <si>
    <t>email address bounced back 04/10/2018</t>
  </si>
  <si>
    <t>CCTV information on contracts renewal, duration and length, brand of CCTV, person responable contact details.</t>
  </si>
  <si>
    <t>How many residents with NRPF were offered financial assistance by the local authority for the financial years 2012-18 and How much money in total was provided in financial support to residents with NRPF during each of the above financial years</t>
  </si>
  <si>
    <t>a list of businesses who are paying business rates who have created a new account within the last 12 months</t>
  </si>
  <si>
    <t>up-to-date list of all business (non-residential) property rates data for the local authority.</t>
  </si>
  <si>
    <t>Up-to-date list of staff responsible for commissioning, funding and contracts for, mental health, learning disability, physical disability, looked after children, special educational needs, Elderly.</t>
  </si>
  <si>
    <t>Number of blue badges that were in use despite the holder being deceased. Total amount of pension payments made to people that were discovered to be deceased. Total amount of benefits payments made to people that were subsequently discovered to be deceased. Process to identify deceased identity fraud.</t>
  </si>
  <si>
    <t xml:space="preserve">Total number of individuals ages 18-65 with learning disabilities funded by the council and a list of the learning disabilities care providers of supported living services used by the local authority. </t>
  </si>
  <si>
    <t>Public Facilities</t>
  </si>
  <si>
    <t xml:space="preserve">Total number of currently approved foster carers, approved during and number of deregistered/resigned during 2015-2017. Total number of children looked after, total of children placed with local authority foster carers, placed with IFA, moved into a staying put arranged or when I’m ready directly with the LA using IFA and LA approved foster carers.  </t>
  </si>
  <si>
    <t>The total number of school crossing patrol officers employed by the LA, total budget spent on school crossing support officers, total number of sites school crossing patrol officers operated at. The details of sites school crossing patrol officers operated in including school name, address and site risk classification.</t>
  </si>
  <si>
    <t>an up to date list of all of the known utilities currently operating in your area</t>
  </si>
  <si>
    <t>Each five financial years, total numbers of complaints the council received about children’s social services. Each year, how many were upheld and partially upheld, how many complaints were made about an assessment of a child, and how many were upheld and partially upheld. Each year, about an enquiry and which were upheld and partially upheld.</t>
  </si>
  <si>
    <t>a list of all Hygiene Emergency Prohibition Notices issued to food establishments in your local authority from April 2017 to April 2018, why a hygiene emergency prohibition notice was served to each food establishment and where a notice has been served for a pest-related issue, and specify which pests were found.</t>
  </si>
  <si>
    <t>Internal Review</t>
  </si>
  <si>
    <t>service provision is available for children who stammer (between ages three and eighteen) within the local authority, information about the structure of the speech and language therapy service commissioned within your local authority and whether there are specialist services available, details relating to any specified criteria for accessing this service</t>
  </si>
  <si>
    <t>How many incidents the local coroner has reported to the council of death by misadventure, specifically of a food allergy. Date of each incident that was reported and the company where the food was bought.</t>
  </si>
  <si>
    <t xml:space="preserve">can you confirm your total, third party agency on agency supply teachers from 1st September 2018 – 1st October 2018. I would like the figures for Primary, Secondary and SEND Schools if possible. 
Please can you confirm the names of the organisation/s you procure supply teachers from, how much has been spent in total, and how much has been spent with each provider?
</t>
  </si>
  <si>
    <t xml:space="preserve">• What HR &amp; Payroll systems are you currently utilising? 
• What plans do you have in regards to these systems? (Upgrades, Migrations and Implementations)
• What was your past spend on maintaining these systems for the past 12 months?
• Have you previously engaged with independent limited companies / contractors to assist with problems, or projects in relation to your HR &amp; Payroll systems. If so, what was the scope of the work?
</t>
  </si>
  <si>
    <t xml:space="preserve">1) Could you please confirm the number of instances in the last 2 years where a fraudulent claim for a business rates refunds has been made? 
2) Could you please confirm the number of instances where a refund has been paid to an incorrect entity due to a fraudulent claim? 
3) Could you please confirm the total value (£) over the last 5 years where a Ratepayer has had to be compensated due to a fraudulent claim for a business rates refund? 
</t>
  </si>
  <si>
    <t>Public Spaces Protection Order (PSPO) in regards to an order to prohibit begging, issuing FPNs to begging   (how many) and how many have been paid.  All since October 2014</t>
  </si>
  <si>
    <t xml:space="preserve">How many Armed Forces applicants are currently on the waiting list for council housing
how long they have been on waiting list.
If the council prioritises Armed Forces applicants for council housing
If the council doesn't have a waiting list, please can you tell me how long Armed Forces applicants have been on the choice-based lettings register. For Social Housing.
</t>
  </si>
  <si>
    <t>From 1st Sept. to 31st Aug. 2014-2018, LEA total budget for SEND provisions. Amount spent LEA on SENDIST casework, including preparing money spent. Money allocated/spent to internal counsel for SENDIST. External legal advice was used, state name of contracted company and how much was paid.</t>
  </si>
  <si>
    <t>Total spend on third party agencies for the provision of supply staff by LA. Amounts paid for each school, nursery and SEND education provision in the LA, in relation to temporary staffing cover. All between 1st 2017 to 31st August and 1st September 2018 and 1st October 2018.</t>
  </si>
  <si>
    <t>When did foster carers last receive an increase to their fostering allowances, a breakdown of feeds currently paid to foster carers. Additional payments that are provided to carers, and what are the standard costs for each additional payment split by age range. Who is responsible for ensuring that children and young people are receiving pocket money and savings?</t>
  </si>
  <si>
    <t>Clarification sought 11/10/2018</t>
  </si>
  <si>
    <t xml:space="preserve">About cyber security with contract information, the standard firewall, anti-virus software and the Microsoft Enterprise agreement. </t>
  </si>
  <si>
    <t>Local Education Authority Costs Special Educational Needs Tribunals.</t>
  </si>
  <si>
    <t>Are Service Users or the general public allowed to audio-visually record meeting and calls with your staff?</t>
  </si>
  <si>
    <t>Charges for the periods of 01/04/2010-31/3/2019 for Roseberry Shopping Centre and Asda Import Centre.</t>
  </si>
  <si>
    <t>Total Schools Block for schools in your Local Authority, the total High Needs Block and the amount of money transferred from the Schools Block to the High Needs Block or vice versa for 2012/13, 2013/14, 2014/15, 2015/16, 2016/17, 2017/18 and 2018/19.</t>
  </si>
  <si>
    <t>The current number of Blue Badge holders registered in the LA and number of Blue Badges issued to drivers in your local authority area, broken down by year for 2016 up to date.</t>
  </si>
  <si>
    <t>How many days in each school year over the past 5 years schools in your council area have stopped children from going outside because of concerns about air pollution levels. Please list the school and the number of occasions in each year and how many schools in your area have installed air pollution monitors on or near the school premises to monitor air pollution levels in the past 5 years</t>
  </si>
  <si>
    <t xml:space="preserve">How many times have you had complaints after someone has had an allergic reaction to  food or drink  in a food or drink outlet in your area from 2015-2018. </t>
  </si>
  <si>
    <t>How much your authority spends on supporting pupils with special education needs and disability (SEND)</t>
  </si>
  <si>
    <t>Total number of publicly accessible parks, village greens, community gardens, woodlands, allotments and nature reserves currently in the LA area in the year 2009/10.</t>
  </si>
  <si>
    <t>IT software estate currently in place, the budget that we have on IT software, packages and licenses.</t>
  </si>
  <si>
    <t>Total number of children know to the LA as being electively home educated broken down in the years 2013-2018. Also, the number of pupils de-registered from school to be electively home education broken down into children with no known to SEN and with SEN with and without EHCPs.</t>
  </si>
  <si>
    <t>Commercial property investment portfolio questionnaire.</t>
  </si>
  <si>
    <t>Care providers who support adults with learning disabilities/mental health that the council have contracts with and accommodation that is classed as supported living.</t>
  </si>
  <si>
    <t>Information relating to public health act, welfare, contract or paupers. Along with funerals having taken place or due to take place and people who have died with no known next of kin since 1/8/18 to date.</t>
  </si>
  <si>
    <t>information may be held by individual Schools</t>
  </si>
  <si>
    <t>Questions relating to the community right to challenge on the Localism Act 2011, with how many expessions of interest received since it came into force, how many accepted, how many awarded the contract from the original expression, types of services in accepted expressions and how many expressions modified to enable acceptance</t>
  </si>
  <si>
    <t xml:space="preserve">The arrangements in your local authority for fulfilling obligations under section 21(2)(b) of the Children Act 1989 to receive, and provide accommodation for, children in police custody following their arrest when requested to do so by the police under section 38(6),PACE 1984.  - what accomodation do you have and what is secure and un secure?2. the number of times in the year to 01 October 2018 you have been contacted and asked to receive, and provide accommodation (secure and non-secure) for, children under section 38(6) PACE 1984;
3. the number of times in the in the year to 01 October you have provided such accommodation (secure and non-secure) following a police request under s38(6) PACE 1984; and 
4. whether you currently have a policy for fulfilling the statutory obligations under section 21(2)(b) Children Act 1989 and, if so, what that policy is.  If a policy document exists we would be grateful if you could please provide us with a copy, as well as a copy of all previous policy. 
</t>
  </si>
  <si>
    <t>In the last financial year 2017/2018 please provide me with the number of settlements and the total amount paid as compensation to teachers or teaching assistants for injuries sustained at schools or outside schools. For each incident please provide me with the amount of compensation, costs and a summary of the claim.</t>
  </si>
  <si>
    <t>The Council’s income from council tax, funding from other sources and how much money did the council spend on improving and maintaining parks and open spaces for each year since 2008 to 2017</t>
  </si>
  <si>
    <t xml:space="preserve">information for public health funerals from 01/08/2018 to date. 
1) Name of the deceased
2) Date of birth
3) Date of death
4) Last residential address
5) Have the next of kin/ family members been traced?
6) Has the above information been passed to any 3rd party, if so who
7) Does you council work with any genealogist?
</t>
  </si>
  <si>
    <t>Incidents of fly-tipping were reported to the council, and how much did the council spend on clearing fly-tipping. How many people were successfully prosecuted and what were the ten highest streets for fly tipping.</t>
  </si>
  <si>
    <t>How many enforcement actions have been taken by the LA on unauthorised traveller settlements in each year since 2008.</t>
  </si>
  <si>
    <t>Budget the LA allocated for Trading Standards per head of local population, along with the numbers of posts which have been deleted and the number of student trading standards officer’s posts which have been deleted, between the financial years of 2015-2018</t>
  </si>
  <si>
    <t>Name and contact details of mangers/officers responsible for the following: Personnel Alcohol Licenses, Premises Licenses, Temporary Events Notices and Pavement and Seating.</t>
  </si>
  <si>
    <t>How many pupils were eligible to receive pupil premium funding, how much pupil premium funding did each school receive, how much of the pupil premium funding was spent on providing extra tuition for students and what was pupil premium funding spent on between the academic year 2017-2018.</t>
  </si>
  <si>
    <t>Residential Landlords Associations &amp; Private renting Evidence, Analysis &amp; Research Lab; Cost of selective licensing schemes implemented or operated between 1st Jan. 2007 – 31st December 2015</t>
  </si>
  <si>
    <t>Total number of formal complaints made by a council employee about a council employee in each of the financial years 2014-2017 where the complaint included an accusation of either; bullying, harassment, sexual misconduct and the total of each category, specifying whether the complainant and the subject of the complaint was male, female or other. Also, for each category please specify the recorded formal outcome of the complaint.</t>
  </si>
  <si>
    <t>Location and street names of all the disabled parking bays on roads managed by the council, the number of disabled cars which can fit in each bay and parking restrictions (if any). Locations and number of bays of all disabled parking bays in car parks managed by the council. Along with terms the data is licensed for reuse.</t>
  </si>
  <si>
    <t>How many homeless people have been given transport to leave the local authority under the “reconnection policy” in the five years.</t>
  </si>
  <si>
    <t>How many pupils at secondary schools covered by LEA were eligible to receive pupil premium funding in the academic year, also, how much pupil premium funding did secondary school covered by LEA receive for the academic years 2017-2018. How much of the pupil premium funding was spent on providing extra tuition for students and what was pupil premium funding spent on during the academic year 2017 to 2018</t>
  </si>
  <si>
    <t>The number of fixed term and permanent exclusions for all primary and secondary schools in the local authority in 2017-18, 2016-17 and 2015-16.</t>
  </si>
  <si>
    <t>LA’s investment value of properties for the year ending 2017/2018. Funding basis for the expenditure and are these properties within your boundary.</t>
  </si>
  <si>
    <t>Property Rates Data, including billing authority reference code, firm’s trading name and fullproperty address.</t>
  </si>
  <si>
    <t>Came in on 12/10/2018 - contact Us</t>
  </si>
  <si>
    <t>Business rates credit balances</t>
  </si>
  <si>
    <t xml:space="preserve">How many primary and secondary schools in the local authority have knife arches or metal detector installed? - Please specify which
</t>
  </si>
  <si>
    <t xml:space="preserve">.  How much the current charge is for a residential parking bay.
2.  What is your policy regarding the length in metres of advisory residential parking bays which run parallel to the kerb. 
3. What your policy is regarding the length in metres of statutory (enforceable) residential parking bays which run parallel to the kerb. 
4.  What are the different lengths in meters (eg 6.5m) of the marked residential disabled parking bays which run parallel to the kerb in your jurisdiction; and approximately how many bays are there of each of these lengths broken down by advisory residential bays and statutory (enforceable) residential bays. 
</t>
  </si>
  <si>
    <t xml:space="preserve">Joint Strategic Transport Needs Assessment - if finished please provide copy - if not can you advise if the scope of work has changed since the original  Partnering Project Plan commenced and provide details of any changes to the scope of work. 
Please can you also provide an update as to when you are expecting this assessment to be completed and made available to the public
</t>
  </si>
  <si>
    <t>Amount of money spend by the LA on domestic violence refuse services in each of the last five financial years. Along with the amount of individual domestic violence refuge spaces are there currently in the LA and how many domestic violence refuge spaces in the LA are accessible to people with physical disabilities. Lastly, how many people applied for a domestic violence refuge space in the LA during the last five financial years.</t>
  </si>
  <si>
    <t>Annual figures relating to stray and surrender dogs broken down into the years 2015/16, 2016/17 and 2017/18.</t>
  </si>
  <si>
    <t>A copy of the council’s procedure for dealing with unpaid council tax, including a timeline of when bailiffs are involved are involved and bankruptcy charges filed. For each of the past five financial years and to date the number of owing outstanding council tax.</t>
  </si>
  <si>
    <t>Following 2018/19 budgets, what percentage uplift was granted residential care home providers for people with Autism and Learning disabilities who deliver both locally and out of the area.</t>
  </si>
  <si>
    <t xml:space="preserve">Full list of businesses and charities that become liable for business rates from 1/10/18-15/10/2018. </t>
  </si>
  <si>
    <t>Mediation services have the LA commissioned/purchased over the last two years. Along with which organisation(s) have the LA commissioned to provide the mediation services and what was the commercial arrangement?</t>
  </si>
  <si>
    <t xml:space="preserve">Number of missing episodes involving young people, number of young people who are recognised as being at risk of CSE, number of safeguarding alerts which have triggered an investigation under Organised/Complex Abuse procedures and the number of providers all to do with semi-independent accommodation/provision for each of the last four years and a total of all four years. </t>
  </si>
  <si>
    <t>Do the council use a Central Management System to control street lights in the area. If so, which CMS System / Supplier is used?</t>
  </si>
  <si>
    <t>Registras not covered by FOI</t>
  </si>
  <si>
    <t>Information related to bedroom tax, Universal Credit rent arrears and Social housing refusals; including questions such as, how many households are currently subject to the spare room subsidy, how many council housing tenant households are there overall and how many households towards whom the council had accepted a main homeless duty.</t>
  </si>
  <si>
    <t>Information relating to repairs, housing benefits and tenancy agreements for named properties.</t>
  </si>
  <si>
    <t>The number of students who were in schools and the number of students who were home-schooled as of the January Census for the last five years broken down by ethnicity.</t>
  </si>
  <si>
    <t xml:space="preserve">Invoice payment data for all supplier invoices paid from April 1 2015 – September 30 2018. </t>
  </si>
  <si>
    <t xml:space="preserve">How are RHIs delivered to looked after children who are placed outside of the LA. Also, how many children in the care of the LA were placed out of the area and how many children who were placed out of area went missing between 1st April 2017 and 31st March 2018. </t>
  </si>
  <si>
    <t>How many young people entered the care of the LA, including did they have their emotional and mental health assessed by a registered medical practitioner, out of the young people, how many had a written assessment on their emotional and mental health and how many were assessed as needing emotional or mental health support.</t>
  </si>
  <si>
    <t>How much was the budget and spent on Christmas trees in the past three years, including this year – broken down by each year, how many did the council purchase and how tall the largest tree the council purchased in each year?</t>
  </si>
  <si>
    <t>Business Rates Accounts, details including current account holder/ratepayer, property reference number, account start date and any indicators as to whether the property is occupied or empty.</t>
  </si>
  <si>
    <t>Business Rates, including information such as property reference number, current rateable value and account holder name.</t>
  </si>
  <si>
    <t>Total amount charged to schools for the LA’s costs of all categories of academy conversion, estimated total cost of LA officer time &amp; externally-commissioned advisers working on all categories of school conversions to academies, and for schools required to convert to sponsored academy status through intervention and the amount of basic need funding spent on academies.</t>
  </si>
  <si>
    <t>Information related to road maintenance spend, total number of potholes that have been filled, total amount of pothole compensation claims and compensations claims that have been successfully upheld and the total cost because of compensations payments all in the years 2013-2018. Lastly, what has been the average pay out for successfully upheld compensation claims.</t>
  </si>
  <si>
    <t>The number of printers currently within the organisation, including MFD’s and photocopiers, and what percentage of paperwork is in colour vs. mono. The monthly page volumes, along with the main manufacturers for the printers.</t>
  </si>
  <si>
    <t>Details of mandatory licences, including information such as the total amount the LA charges for private landlords for a Mandatory HMO license, how does the LA calculate the licence fee for Mandatory HMOs and the percentage of mandatory HMOs in the area.</t>
  </si>
  <si>
    <t>Business Rates, information including the name of each business for non-domestic rate credit balances remain payable and back to the NDR account, the value of over payment, the years in which over payment were made and when write backs were made and the hereditament address that it relates to.</t>
  </si>
  <si>
    <t>For the past 3-to-5 years, what was the annual budget on accommodations for travellers and social or rented accommodations for the rest of the population. The annual spend on repairs along with the total number of travellers and illegal travellers camps/pitches. Number of planning violations by travellers, along with number of prosecutions and appeals.</t>
  </si>
  <si>
    <t xml:space="preserve">The amount of non-disclosure agreements does the council currently have in place with current or former members of staff and for each of the calendar years 2014-2018, how many settlements agreements the council entered with current or former members of staff involved a non-disclosure agreement and how much money the council paid out as a result of those settlements.
</t>
  </si>
  <si>
    <t>In the years from 2014-2018, how many cyber-attacks has the council suffered from, how much money has the council spent recovering from or dealing with the impact of cyber-attacks and how much money has the council spent on pre-emptive measures to mitigate the threat of cyber-attacks.</t>
  </si>
  <si>
    <t>In the financial years from 2015-2018, how much money did the council spend on agency social workers and how many agency social workers did the council employ and what companies where they employed from?</t>
  </si>
  <si>
    <t>Do the council subcontract enforcement of PSPO to a private company and if they do, do the LA authority pay a flat flee under the tender agreement. Detail all court cases brought by the council.</t>
  </si>
  <si>
    <t>Up to date list of private water supplies, providing the grid references and site names.</t>
  </si>
  <si>
    <t>From the years 2015-2019, the annual spend of top up funding and travel assistance, regarding information for personal budgets for transports, total of wheelchair suers, passenger assistants and recipients by risk levels.</t>
  </si>
  <si>
    <t>In the last three financial years to date, have the council used any enforcement measures to tackle ASB in the area and homelessness. How the powers have been used and to what extent. For each enforcement category, do the council have any future plans for any or all of the measures to tackle homelessness.</t>
  </si>
  <si>
    <t>Details of recipients of grants from sustainable high street, above shop, bring your business to, secure towns and welcome to schemes. Along with the value of grants, the purpose of grants and pending of said grant applications/decisions.</t>
  </si>
  <si>
    <t>Business Rates, including information such as billing authority reference code, current ratepayer of the property and full property address</t>
  </si>
  <si>
    <t>The key people to talk to in ICT section and what is the annual ICT spending.</t>
  </si>
  <si>
    <t xml:space="preserve">Details regarding how many blue badge applications there was received in 2017, how many were rejected and were issued as a pass-ported benefit from PIP. How many also resulted in an appeal. </t>
  </si>
  <si>
    <t>Details about access to housing for disabled people, how many people have stated they have a disability and define themselves as disabled are current the authorities waiting list for social/council housing and how man social or council properties do the LA own and manage in total.</t>
  </si>
  <si>
    <t xml:space="preserve">List of motor vehicle operated by the council and currently licensed with Registration mark for each motor vehicle, fleet number allocated, chassis make and model, type of body fitted and date new or date of acquisition </t>
  </si>
  <si>
    <t>Names and addresses of any schools in the authority that serve halal or kosher meat to pupils, whether they offer it as an option or every pupil is served either type of meat.</t>
  </si>
  <si>
    <t>How many times did the council pay for a one-way bus, train or plane ticket to help somebody return to another area, broken down by year. The destination, the date, the amount spent all broken down by year. 2013-2018.</t>
  </si>
  <si>
    <t>Figures of local food fraud cases recorded by the council each year from 2016-2018, brief details of the case of food fraud and the action taken by the council.</t>
  </si>
  <si>
    <t>Details of any public rights of ways that have traffic regulation orders that prevent vehicle access, and if so, information about the identifier for the public right of way, if the TRO is permanent, season or temporary.</t>
  </si>
  <si>
    <t>Information relating to elections, with information relating to number of polling stations, along with the number of inspectors, presiding officers, poll clerks, counting assistants, count supervisors and team leaders, deputy returning officers, postal vote opening clerks and postal vote opening supervisors appointed and their standard fee.</t>
  </si>
  <si>
    <t>Details of individuals who wished to acquire plots of land. How many entries have been added to the register between 31st Oct2017-30 Oct 2018. How many entries on your register in total as of 30 October 2018, also, the planning permissions of 30 Oct. 2018.</t>
  </si>
  <si>
    <t>Details of motor vehicles registered for public hire, including information such as vehicle registration, manufacturer, model, date when first licensed and date which the license is ceased.</t>
  </si>
  <si>
    <t>Details of how much land (In sq metres) used for parks and green recreational spaces since from 2006/7 up to 2016/17 and has the council acquired any new land to be used for park and recreational spaces in the same period.</t>
  </si>
  <si>
    <t>List of businesses that have recently become liable for business rates between 15th Oct-31st Oct 18.</t>
  </si>
  <si>
    <t>Number of households who presented themselves to the council as homeless while claiming housing benefit in the years 2015-2018. Along with details of the amount of people were previously housing association tenants, private tenants and local authority tenants.</t>
  </si>
  <si>
    <t>Clarification sent 07/11/2018</t>
  </si>
  <si>
    <t>Clarification sent 25/10/2018</t>
  </si>
  <si>
    <t>How much money has the council spent on hostile vehicle mitigation measures in the past five years, up to and including 2018/19. Along with which locations and when the hostile vehicle mitigation measures installed.</t>
  </si>
  <si>
    <t>The number of Sexual harassment complaints made against council employees by other council employees from october 2016 - 2018 and what disciplinary action took place - suspended, fired or other and how many resigned.</t>
  </si>
  <si>
    <t>How much money has been spent on booking a celebrity to turn on christmas lights in the last 5 years, who were the celebrities booked?How much money was spent on purchasing christmas lights display in the last 5 years.</t>
  </si>
  <si>
    <t xml:space="preserve">How much money has been spent by your council on specialist domestic abuse refuge services in each of the last eight financial years? How many individual specialist domestic abuse refuge spaces have there been in your local authority area in each of the last eight financial years?
</t>
  </si>
  <si>
    <t>Information of how many reports of theft on household waste bins in the years broken down between 2014-2018 – up to date. If the information is not held, how many requests for replacement household waste bins in the broken down years 2014-2018 – up to date and how regularly does the council collect household waste bins.</t>
  </si>
  <si>
    <t>Information relating to school audits, what was the date the local authority last audited schools in the area and how many schools have not been audited since 2013. In the past three years.</t>
  </si>
  <si>
    <t>What plans or proposals does the Council have for rail, light raid, monorail or tramways within the local authority.</t>
  </si>
  <si>
    <t>Information relating to discharging of homelessness duties into the private rented sector, asking for information such as the number of households made on offer of temporary, permanent and in the private rented sector outside of the applicant’s household district. Also, how much the LA spend yearly on temporary accommodation in the private rented sector.</t>
  </si>
  <si>
    <t>Information of the number of children and young people with EHCPs in mainstream schools, on SEND support in mainstream schools. Along with the budget for high needs top-up funding in mainstream schools and the actual high needs top-up spending in mainstream schools.</t>
  </si>
  <si>
    <t>Information related to Food Safety Act samples were taken and submitted for analysis by the local authority’s trading standards service in 2007, 2016 and 2017. And how many of the samples that were submitted for analysis attracted an adverse report in relation to labelling and compositional faults in each of these years.</t>
  </si>
  <si>
    <t>Information relating to the number of people in R&amp;C who are currently in receipt of a war disablement pension and accessing social care support through the LA, the number of people in R&amp;C who access social care support through the LA who have undergone financial reassessment since April 2017 change in legislation allowing them to retain their war disablement pension in full and the number of people who have undergone a financial assessment for social care support.</t>
  </si>
  <si>
    <t xml:space="preserve">Details of what the council is spending on award ceremonies in the years 2015/16, 2016/17 and 2017/18. Along with the number of award ceremonies hosted in 2015-2018, the names of the award ceremonies hosted in 2015-2018 and the total cost of hosting in the years 2015-2018 </t>
  </si>
  <si>
    <t>Information about the number of complaints made to the council in the years 2015-2018 and up to date. Along with what type of complaints were made.</t>
  </si>
  <si>
    <t xml:space="preserve">Do the council have a contract or framework in place to commission packages for care for adults and children with physical disabilities. </t>
  </si>
  <si>
    <t>Details relating to business rates including ratepayer name, property address 2010 RV, 2017 RV and account start date.</t>
  </si>
  <si>
    <t>Information about bus pass applications that have been rejected in the financial years 2015-To Date because they don’t meet the criteria, but have Autist Spectrum Disorder &amp; Asperger’s Syndrome, also how many applications have been accepted. Along with, how many concessionary travel passes have been issued and how many of those did not present as having a physical disability.</t>
  </si>
  <si>
    <t>Between the years 2014-2018; the total number of looked after children and the number of children looked after classed as UASC. In the same years, the number of children who are former relevant children and classed as UASC, and of those, who committed deliberate act of self-harm, including suicide and committed suicide.</t>
  </si>
  <si>
    <t>Information on unlicensed (private) groundwater &amp; surface water abstraction within 2km of each site.</t>
  </si>
  <si>
    <t>Information relating to Finance and IT, with requesting who provides the organisations BACS payments &amp; DB collection software and provide a list of the suppliers to the software and whether they’re hosted on premises or hosted by a cloud network.</t>
  </si>
  <si>
    <t>How much money did the council spend on private security between on 01/11/16-01/11/17 and 01/11/17-01/11/18 and whom did the money go to.</t>
  </si>
  <si>
    <t>Information relating to public health funerals</t>
  </si>
  <si>
    <t>Asking for email address of Energy Manager and Estate Manager.</t>
  </si>
  <si>
    <t>Has/Will the LA have a Christmas lights switch on or similar event in October, November or December 2018. If so, who did the switch on or performed at the event and were they paid a fee to do so and how much.</t>
  </si>
  <si>
    <t>Information regarding how many social homes were completed, for affordable rent, for shared ownership and for private ownership between 1st April 2017 – 31st March 2018. Along with, live applications do the LA have on the housing list and the same for wheelchair accessible housing.</t>
  </si>
  <si>
    <t>Information for the number of service users within the area receiving support from the council with learning disabilities and of these, how is the support delivered?</t>
  </si>
  <si>
    <t>The amount of asylum seekers or refugees under the age of 18 in the local authorities area, how many age disputes have the LA had since 2003, how many age assessments have led to an asylum seeker being classed as an adult when they claimed they were a child since 2003, how many age assessments have you gotten wrong since 2003. Along with, any specific factors the social workers look for when carrying out an assessment.</t>
  </si>
  <si>
    <t>Interested in invoices that took longer than 30 days to be paid.</t>
  </si>
  <si>
    <t>Details in relation to neurological rehabilitation and mental ill-health. Asking for the name, job title, email and telephone for the commissioner with responsibility for neurological rehabilitation and mental health placements.</t>
  </si>
  <si>
    <t>How many residential and commercial joint LL1 and CON29 land searches did the council carry out between Nov. 1st 2017 – October 31st 2018, and in both time periods what income did it generate. From April 1st 2018 – November 1st 2018 how long on average did a joint LL1 and CON29 land search take.</t>
  </si>
  <si>
    <t xml:space="preserve">How many council refuse lorries are fitted with CCTV and how many refuse lorries do the council have? Between Nov. 1st 2017 – Oct. 31st 2018, how many fines has the council issued for contaminated rubbish bins and how much did they amount to. Repeated figures from Nov. 1st 2016 – Oct. 31st 2017 and Nov. 1st 2015 – Oct. 31st 2016.
Lastly, how many incidents relating to rubbish bins has the council recorded between Nov. 1st 2017 – Oct. 31st 2018, Nov. 1st 2016 – Oct. 31st 2017 and Nov. 1st 2015 – Oct. 31st.
</t>
  </si>
  <si>
    <t>Full list of businesses/charities that have become responsible for business rates between the 1st and 15th November 2018. I would like you to include the full business name and address, type of property and the liable date.</t>
  </si>
  <si>
    <t>Information regarding streetlights, if the council are in charge of the streetlights in the area and how many street light electric vehicle charging points are in the area.</t>
  </si>
  <si>
    <t>Information regarding how many children were taken in care by the council, as well as the annual expenditure on children’s services and foster cares, number of eligible children, number of requests for assessments for an EHCP and how many were carried out, approved and declined.</t>
  </si>
  <si>
    <t>A list of companies liable to pay business rates irrespective of whether they receive any rate relief.</t>
  </si>
  <si>
    <t>Information relating to sleep in shifts and the case of Royal Mencap Society v Tomlinson-Blake, with information such as the policy and practice of the authority for the payment of independent health and social providers for the provision of a sleep-in shift as part of a contract to provide care and support for a local authority adult social services client and if we undertake any consultation with independent health and social providers and what form did it take</t>
  </si>
  <si>
    <t>08/11/2018</t>
  </si>
  <si>
    <t>22/11/2018</t>
  </si>
  <si>
    <t>FOI/17/1090</t>
  </si>
  <si>
    <t>Clarification sought 22/11/2018</t>
  </si>
  <si>
    <t>Information relating to types of software and application that may be used, such as the current finance software, payroll software, HR software, analytics software, budgeting and forecasting software. As well as if the council use an online procurement or EMarketplace system and is the IT”function in-house or outsources .</t>
  </si>
  <si>
    <t>Information regarding budgets and finance, with information such as the high needs budgets, allocated high needs budget, transfers to early years’ block, schools block or central school services and the financial status.</t>
  </si>
  <si>
    <t>Information regarding telecare team/assistive technology team and whether the council work together with the local NHS services to facilitate early dischargers/transformation of community based services.</t>
  </si>
  <si>
    <t>Information regarding how many children did the authority take into to care in the last financial year 17/18, was obesity a factor in the care proceedings and if there are any cases then give the age, sex and the weight or bmi</t>
  </si>
  <si>
    <t>Information regarding roads, streetlights, population and council employees; including the length of the road, total road asset value, number of streetlights managed, the total population of the council along with the most recent population growth prediction, the number of employees that the council have along with the amount who work in road maintenance, the amount of potholes the council repaired 2017 and the estimate of repairs in 2017. What was the last annual budget as well as what is the annual budgeted road maintenance budget. Lastly, who is named principal engineer/infrastructure manager who manages the road maintenance teams.</t>
  </si>
  <si>
    <t>Information regarding, the number of dangerous wild animals’ licences issued in the area, the species of animals living under these licenses, how many of each ‘dangerous animal’ are living in the council area.</t>
  </si>
  <si>
    <t xml:space="preserve">Copy of RIDDOR forms which were submitted to the authority from McDonalds restaurants dated 1.11.17 to 31.10.18 where an employee had suffered a burn injury.  </t>
  </si>
  <si>
    <t>Information requested for senior staff, including job title, name, directorate, salary amount, employers pension contribution, main responsibilities, service function, expenditure budget, income budget and employee count.</t>
  </si>
  <si>
    <t>The annual income from 2015 - to date, during recent restoration work of the cliff lift, how much was estimated to be lost, how much was spent on the restoration work alone, proving a free shuttle bus between the promenade and Saltburn town and the yearly cost of operation of the cliff lift been in the following financial years, instances of mechanical failure recorded, how many mechanical failures resulted in curtailing of operation on the day of failure and service outage of the cliff lift for more than one day and how many failures resulted in emergency services being called; 2015 - to date. What disability friendly options are provided when operation are curtailed and with the recent restoration work, what is the estimated life span of the cliff lift.</t>
  </si>
  <si>
    <t xml:space="preserve">How many children is there in the local authorities care and what is the unit price for a child in care, under social services. </t>
  </si>
  <si>
    <t>Information regarding if the council have a corporate or in-house fraud team, and if so how many employee cases were referred to that team in 2017/18’ including referrals brought forward from 2016/17’ and how many employees did these cases relate to and how many referred were joint working cases and how many weren’t. Also, with giving details of the case which resulted in the largest saving 2017/18’ and how many people it in involved.</t>
  </si>
  <si>
    <t>Information regarding to meat products provided by the authority to schools or other institutions come from animals where were not stunned prior to slaughter, and if so which schools or other institutions provide these non-stunned meat products, and if so which types of meat are non-stunned and if so are such meat products clearly labelled as ‘non-stunned’ meat.</t>
  </si>
  <si>
    <t>The amount of service users that were placed in hospital beds because a lack of suitable alternative housing for years between 2013/14 to 2017/18. As well as the average length of hospital stays among these service users for between the years 2013/14 and 2017/18.</t>
  </si>
  <si>
    <t>Information regarding all copies of procurement, commissioning, contracts strategy documents, as well as external/internal audits that comment on procurement within the organisation and what team is responsible for the procurement strategy all since 2010. The number of people in the main procurement team, job titles and team structure chart and job descriptions. Also, wanting a copy of the procurement standing orders, along with the procurement team’s annual budget and the organisations total annual budget.</t>
  </si>
  <si>
    <t>The percentage of all new homelessness applications are being collected and reported in accordance with the new H-CLIC data requirement. What is the percentage of homelessness prevention spending is spent on advice and information, early identification, pre-crisis intervention, preventing recurring homelessness and total spend. Whether local authority monitor adherence to judge effectiveness of its homelessness strategy. If any other training or advice has been provided to other public services with a duty to refer following HRA. Are there any data sharing agreements within the local authority or other local authorities.</t>
  </si>
  <si>
    <t>Information in relation to social care financials reviews, personal health budgets and social care spend and patient numbers</t>
  </si>
  <si>
    <t xml:space="preserve">Information in relation to school revenue outturns, from the financial years 2013/14-2017/18, a list of all council-run schools in the area. Each school’s financial outturn for each year. And if the council has any forecast outturn data for council-run schools in 2018/19’ </t>
  </si>
  <si>
    <t>Details of any non-domestic rating business rates credits held</t>
  </si>
  <si>
    <t>Information in relation to the amount of money spent on textbooks, classroom learning resources, funding and number of children in the local education authority in the last five years in either academic, calendar or financial years.</t>
  </si>
  <si>
    <t>Details of write off credits schedule.</t>
  </si>
  <si>
    <t>Information in relation to enforcement proceedings have commenced with non-complaint commercial properties within the local authority, in accordance with the energy efficiency regulations 2015 – Since April 1st 2018. How many successful prosecutions have taken place for non-complaint commercial properties within the local authority in accordance with the energy efficiency regulations 2015 – Since April 1st 2018. A breakdown of energy performance certificate rating of all commercial properties owned by the local authority.</t>
  </si>
  <si>
    <t>Details if there is a cabinet portfolio holder with responsibility for food poverty, and if the council is part of a food partnership/food alliance which covers the boundaries of the council and how many times has the council provided support under the financial assistance section 17 children act 1989 to tackle hunger in the last 12 months.</t>
  </si>
  <si>
    <t>Joint response C&amp;F / Resources</t>
  </si>
  <si>
    <t>How many incidents of hate crimes and/or abuse have the council ignored.</t>
  </si>
  <si>
    <t>Data held on the sites of public land and property sold by the local authority, including site/holding name, address, postcode, total area, price paid, proposed used, planning status in respect of proposed use at the of sale and any information held on surplus local authority owned buildings or land that are currently earmarked.</t>
  </si>
  <si>
    <t>Details of the authority’s licensing policy on inspection of franchise, both online and physical host’s premises. Information such as will the authority be requiring franchises to gain a license and will the authority be inspecting every host’s home to ascertain whether premises adhere to the new DEFRA guidelines for home boarding.</t>
  </si>
  <si>
    <t>Information regarding B&amp;Bs or hotel style accommodation used to house families with children.</t>
  </si>
  <si>
    <t>Information regarding LAC, aged 16/17 or younger housed in ‘independent accomodation’.</t>
  </si>
  <si>
    <t>How many applications did the council receive in total for primary school applications admission to reception class September 2018, how many of those applications were received late, also the same information for the years 2014-2017</t>
  </si>
  <si>
    <t>To supply in the form of an excel spreadsheet details of all council spending over £250. Please include amount, supplier, start end and review date, responsible officer, description of items supplied and council department responsible. ( where possible).</t>
  </si>
  <si>
    <t>sought 30/11/2018</t>
  </si>
  <si>
    <t>given 30/11/2018</t>
  </si>
  <si>
    <t>Information in relation to council spending on appearance fees for any Christmas light events for the years 2016, 2017 and 2018. As well as fireworks on New Years’ Eve for the years 2016, 2017 and 2018.</t>
  </si>
  <si>
    <t>Information regarding libraries in the local authority’s area, with questions such as how many libraries were operating within the LA’s remit. in 2008, 2010 and 2018. How many paid and voluntary staff are there? How many libraries have been closed since 2008. Lastly, if any libraries have been transferred to other community groups or organisations since 2008.</t>
  </si>
  <si>
    <t xml:space="preserve">Information in relation to Domestic Violence Advisors, asking if the LA commission externally from third party sector, if we provide this service using council staff. As well as, how many full-time staff employed are working directly with victims of abuse, how many high risk incidents were referred into the service during April 2017 – March 2018. </t>
  </si>
  <si>
    <t>Information regarding the LA’s host body relating to the BCF. Total funding for better care budget for 2016/17-2017/18 including CCG minimum allocation, grants and additional funding from the CCG or LA, and how much of it was spent on funding carers’ breaks and did the LA provide any funding for carers’. What is the fund plan for 2017-19 and how does the LA inform carers about breaks available to them in the area.</t>
  </si>
  <si>
    <t>The number of incidents compromising the welfare of dogs recorded among licensed dog home boarders and kennels in the area in the last 3 years. Nature of incidents and any contributing factors, the actions taken by the council and the outcome, number of licensed home boarders in the area and the number of unlicensed home boarders identified to you, the actions taken within the last 3 years.</t>
  </si>
  <si>
    <t>During the past five financial years, provide a list of councils that have placed children in care in the area and the number of children. Also, for each year provide a list of councils where the children have been placed and the number of children.</t>
  </si>
  <si>
    <t xml:space="preserve">Details of settlement boundaries, with information of all council’s settlement boundaries and growth villages/growth settlements with settlement outlines for housing growth within the council. </t>
  </si>
  <si>
    <t xml:space="preserve">Information regarding LAC, with information requested such as the name, job title, email address and telephone number of the commission with responsibility for LAC. Total number of children looked after by the LA, total expenditure on placements for LAC. </t>
  </si>
  <si>
    <t>How many individual properties are protected by PSPOs (with restrictions on access over the highway) in the local authority area.</t>
  </si>
  <si>
    <t xml:space="preserve">Provide information in relation to pothole insurance claims between the years 2016-2018. And for each of the claims made, the location of the pot hole and whether the claim has been resolved and the amount paid out. </t>
  </si>
  <si>
    <t>Information related to Part A(2) activities that the council regulate with regards to Environmental Permitting Regulations and any historic landfill sites you hold information to prior to the implementation of the control of pollution act 1974.</t>
  </si>
  <si>
    <t>Information of the manager responsible for the enforcement of the council’s market and street traders licensing, including name and contact details.</t>
  </si>
  <si>
    <t>Internal Review Answered: 04/12/2018</t>
  </si>
  <si>
    <t>04/12/2018</t>
  </si>
  <si>
    <t>Full list of businesses and charities that have become newly liable for business rates between 15th Nov. – 30th Nov. 2018. Including the full business name, address, liable party, type of property, RV and date of liability.</t>
  </si>
  <si>
    <t xml:space="preserve">Details of a complete list of suppliers/contractors and consultants that have been used over the past year when procuring IT hardware and the total spend. Breakdown the spend to show what brands of servers, networking and desktop hardware purchased with a spend amount. </t>
  </si>
  <si>
    <t>Information in relation to public health funerals</t>
  </si>
  <si>
    <t>05/12/2018</t>
  </si>
  <si>
    <t>The individual/team who has been responsible for the business council tax since the 1st April 2012 up to present date of 5 Ennis Square, Dormanstown, Redcar, TS10 5JZ.</t>
  </si>
  <si>
    <t>Requested street light plans for Low Farm Drive, Bylands Close and Wykeham Close.</t>
  </si>
  <si>
    <t>Requested Highways Ownerships plans for Low Farm Drive, Bylands Close and Wykeham Close.</t>
  </si>
  <si>
    <t>Total number of formal complaints/grievances made by council employees against other council employees in the financial year 2017-2018 where the complaint/grievance included an accusation of either; bullying, harassment or sexual misconduct.</t>
  </si>
  <si>
    <t xml:space="preserve">How many pupils aged 5 - 18, do not currently have any educational provision?
How many pupils aged 5 - 18 on the SEND register, do not currently have any educational provision?
How many pupils aged 5 - 18 with an EHCP or statement, do not currently have any educational provision?
</t>
  </si>
  <si>
    <t>contact details of the chief executive, assistant directors,Heads of service, team managers, commissioners and Buisness Transformation Managers</t>
  </si>
  <si>
    <t xml:space="preserve">Human remains that are under 1000 years of age apply to all information requested. How many non-European human remains do the council have in their collections managed by organisation which we fund. How many of the human remains which originated in Canada, New Zealand and Australia. Requests, how many were approved in full, partially approved with remains being returned to the communities or some of the remains being returned, not approved and still waiting a decision and state reason for being not approved. Lastly, how many human remains have we repatriated to their country of origin proactively without receiving a request. </t>
  </si>
  <si>
    <t>Clarification Sought 11/12/2018</t>
  </si>
  <si>
    <t>How many children are currently externally placed in the care of other local authorities, and information about the accommodation costs incurred, per annum, per child and by the council in arranging for the child to be externally placed.</t>
  </si>
  <si>
    <t xml:space="preserve">Information regarding child care such as; do the council offer childcare/adult dependent carers’ allowance for councillors, if not what is the maximum payment per hours for childcare and adult dependent care. Are councillors permitted to claim allowances for more than one dependent for the same period, and those who receive allowances able to claim the council’s dependent carers allowance and is there a maximum payment over the course of the year. </t>
  </si>
  <si>
    <t>Possible joint response ASC/C&amp;F</t>
  </si>
  <si>
    <t>Does the council have a formal policy in place for maternity, paternity, adoption and kinship care for all councillors? If not, does the council have any informal arrangements in place? The same questions for councillors with a special responsibility allowance. Does the council have a formal standard committee, a formal role to oversee member conduct and promote equality? Does the council’s code of conduct make any reference to promoting equality or tackling sexism?</t>
  </si>
  <si>
    <t>Total number of qualified lawyers, this includes solicitors, barristers, and legal executives currently employed full time by the council and the total number of all full-time staff employed in the council’s legal departments in 2015/16, 2016/17 and 2017/18.</t>
  </si>
  <si>
    <t>Information regarding if the council has any policies or policies in development to support community led housing, and since 2010 how many grants and/or loans as well as land disposal or leases has the council given to community led housing groups or organisations. Lastly, do the council have dedicated staff to support community led housing.</t>
  </si>
  <si>
    <t>Schools - Assaults on teachers</t>
  </si>
  <si>
    <t>Information relating to business rates accounts</t>
  </si>
  <si>
    <t>Information regarding to potholes and the number of potholes reported in the financial years 2016, 2017 and 2018 to date. Along with the minimum depth and width in cm a reported pothole must be in order to be recorded as a pothole. Amount of money we have spent on paying compensation and number of potholes repaired.</t>
  </si>
  <si>
    <t>More information requested as to FOI 1026, with information requested as a breakdown of what the grants were used for and property details.</t>
  </si>
  <si>
    <t>Information in relation to social service referrals, in cases deemed unsubstantiated, unfounded or malicious and referrals to police to consider if action might be appropriate for allegations made by children against anybody working with children in the past three years.</t>
  </si>
  <si>
    <t>Additional information for FOI 1088, such as average weekly cost per child under: internal fostering, external fostering, internal residential, external residential, supported accommodation and secure accommodation.</t>
  </si>
  <si>
    <t>18/12/2018</t>
  </si>
  <si>
    <t>In the financial years 2015, 2016, 2017 and 2018 how many children under 18 did the LA commission educational funding to send them to a 52 week residential placement for schooling, and what was the total financial costs for this and of these, how many were out of the area and what is the furthest distance? The same questions apply for a 38 week residential placement.</t>
  </si>
  <si>
    <t>Full copy of Council Tax Reduction Scheme</t>
  </si>
  <si>
    <t>Amount of non-disclosure agreements have we as a council agreed in each of the calendar years 2014-2018. Provided the total amount of financial compensations awarded as part of the agreements for the entirety of the period.</t>
  </si>
  <si>
    <t>Information regarding highway bond provision, requiring information such as the total number of road bonds called-in over the last 3 years for S278 &amp; S38 agreements. The individual elements that the Authority includes within the bond requirement for all highways for S278 &amp; S38 agreements along with the average value. Would we consider using the developer obtained tender value for calculating bond provision and the inspection fee or percentage applicable relevant to the bond.</t>
  </si>
  <si>
    <t>Full and up to date list of companies and charities that have become recent liable for business rates between 1st-15th Dec 2018.</t>
  </si>
  <si>
    <t xml:space="preserve">How many young carers were assessed through the statutory assessment process via Adults Social care or Children’s services from Oct. 1st 2017 to Sept. 30th 2018. </t>
  </si>
  <si>
    <t>The number of adult reviews/reassessments have not been undertaken within a 12-month period as of 11/12/2018 and fall outside Care Act Compliance, as well as if the council used an outside third party organisations to conduct these since 1/1/2018. The name of the organisations, the number of reviews conducted and total amount charged to the council for conducting this service.</t>
  </si>
  <si>
    <t>Information relating to safeguarding, involving drugs at Nunthorpe Academy, with information requested if an independent enquiry commenced as a result, if so what is the findings to this investigation, if not why has one not been commenced and what action is being taken against Nunthorpe staff.</t>
  </si>
  <si>
    <t>Number of car thefts in 2016-2018, most common car stolen, and which town/city has had the most car thefts?</t>
  </si>
  <si>
    <t>FOI for Cleveland Police</t>
  </si>
  <si>
    <t>FOI/18/1151</t>
  </si>
  <si>
    <t>FOI/18/1152</t>
  </si>
  <si>
    <t>FOI/18/1153</t>
  </si>
  <si>
    <t>FOI/18/1154</t>
  </si>
  <si>
    <t>FOI/18/1155</t>
  </si>
  <si>
    <t>FOI/18/1156</t>
  </si>
  <si>
    <t>FOI/18/1157</t>
  </si>
  <si>
    <t xml:space="preserve">Within your council area, what was the most complained about road in 2018 and how many complaints did it receive?
Within your council area in this time frame, what road had the most spent on it in terms of roadworks and repairs and how much was spent?
For example –  £652,000 was spent on roadworks and repairs on Oxford Road during 2018 
Within your council area, in this time frame, what was the total amount spent on roadworks and road repairs?
</t>
  </si>
  <si>
    <t xml:space="preserve">How many fitness/wellness businesses there are in your region to date, broken down by type e.g. 125 gyms and 50 yoga studios open to date
•  How many fitness/wellness businesses opened in your region in 2016/2017/2018 (annually to date for 2018), broken down by type e.g. in 2016 125 businesses opened and 50 of those were gyms/studios etc 
•  How many fitness/wellness businesses closed in your region in 2016/2017/2018 (annually, to date for 2018), broken down by type e.g. in 2016 50 businesses closed and 20 of those were gyms/studios etc   
</t>
  </si>
  <si>
    <t xml:space="preserve">Has your authority implemented, or does it plan to implement, planning policies for new build homes and/or other new buildings where buildings energy or carbon performance exceeds current national Building Regulations? If Yes, describe what these requirements are and what the outcomes of implementing the policy observed so far.
</t>
  </si>
  <si>
    <t>I am requesting, under the Freedom of Information Act 2000, copies of all written policies relating to how Redcar &amp; Cleveland Council facilitates reasonable contact between members of the public and its council officers.  Also copies of all policies and procedures relating to the Council's recovery of Council Tax in arrears</t>
  </si>
  <si>
    <t xml:space="preserve">A copy of the reports from all inspections by the council on zoos, safari parks and wildlife parks in the last four calendar years - 2016, 2017, 2018.
2) A copy of any correspondence between council inspectors and zoos, safari parks and wildlife parks about any concerns raised in these reports during the same period.
</t>
  </si>
  <si>
    <t>Questions concerning the strategic recuitment of ethic, international child protection social workers</t>
  </si>
  <si>
    <t>Questions relating to people paid housing benefits who are in care supported living settings that have a learning disability or mental health.  Requesting the lowest, Mean and highest amount and how these are calculated for 2018/19.</t>
  </si>
  <si>
    <t>1.The total allocated budget for Children's Services for the financial year 2018/19, 2.  The estimated OVERSPEND (if any) for Children's services in the coming financial year 2019/20, and overspend (if any) fro the years 2015- 2019(estimated 2019) 3. The largest total amount spent on the care of one single individual by Children's Services during the financial year 2017/18?</t>
  </si>
  <si>
    <t>Sent to Public Health - M'Boro</t>
  </si>
  <si>
    <t>29.11.18</t>
  </si>
  <si>
    <t>Partial disclosure</t>
  </si>
  <si>
    <t>08/02/2019</t>
  </si>
  <si>
    <t>21/02/2019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</si>
</sst>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8" x14ac:knownFonts="1">
    <font>
      <sz val="10"/>
      <name val="Arial"/>
    </font>
    <font>
      <sz val="8"/>
      <name val="Arial"/>
      <family val="2"/>
    </font>
    <font>
      <b/>
      <sz val="10"/>
      <name val="Arial"/>
      <family val="2"/>
    </font>
    <font>
      <b/>
      <sz val="12"/>
      <name val="Arial"/>
      <family val="2"/>
    </font>
    <font>
      <b/>
      <sz val="12"/>
      <name val="Arial"/>
      <family val="2"/>
    </font>
    <font>
      <b/>
      <sz val="8"/>
      <name val="Arial"/>
      <family val="2"/>
    </font>
    <font>
      <sz val="8"/>
      <name val="Arial"/>
      <family val="2"/>
    </font>
    <font>
      <sz val="12"/>
      <name val="Arial"/>
      <family val="2"/>
    </font>
    <font>
      <sz val="12"/>
      <name val="Times New Roman"/>
      <family val="1"/>
    </font>
    <font>
      <sz val="12"/>
      <name val="Arial"/>
      <family val="2"/>
    </font>
    <font>
      <sz val="14"/>
      <name val="Arial"/>
      <family val="2"/>
    </font>
    <font>
      <i/>
      <sz val="12"/>
      <name val="Arial"/>
      <family val="2"/>
    </font>
    <font>
      <sz val="10"/>
      <name val="Arial"/>
      <family val="2"/>
    </font>
    <font>
      <sz val="12"/>
      <color rgb="FFFF0000"/>
      <name val="Arial"/>
      <family val="2"/>
    </font>
    <font>
      <sz val="10"/>
      <color rgb="FFFF0000"/>
      <name val="Arial"/>
      <family val="2"/>
    </font>
    <font>
      <sz val="12"/>
      <color rgb="FF000000"/>
      <name val="Arial"/>
      <family val="2"/>
    </font>
    <font>
      <sz val="12"/>
      <color rgb="FFFFFF00"/>
      <name val="Arial"/>
      <family val="2"/>
    </font>
    <font>
      <sz val="10"/>
      <color rgb="FFFFFF00"/>
      <name val="Arial"/>
      <family val="2"/>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15"/>
        <bgColor indexed="64"/>
      </patternFill>
    </fill>
    <fill>
      <patternFill patternType="solid">
        <fgColor indexed="11"/>
        <bgColor indexed="64"/>
      </patternFill>
    </fill>
    <fill>
      <patternFill patternType="solid">
        <fgColor indexed="10"/>
        <bgColor indexed="64"/>
      </patternFill>
    </fill>
    <fill>
      <patternFill patternType="solid">
        <fgColor rgb="FFFFFF99"/>
        <bgColor indexed="64"/>
      </patternFill>
    </fill>
    <fill>
      <patternFill patternType="solid">
        <fgColor theme="0" tint="-0.249977111117893"/>
        <bgColor indexed="64"/>
      </patternFill>
    </fill>
    <fill>
      <patternFill patternType="solid">
        <fgColor rgb="FFCCFFFF"/>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00">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horizontal="left"/>
    </xf>
    <xf numFmtId="0" fontId="0" fillId="0" borderId="0" xfId="0" applyBorder="1"/>
    <xf numFmtId="0" fontId="2" fillId="2"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xf>
    <xf numFmtId="0" fontId="3" fillId="0" borderId="0" xfId="0" applyFont="1" applyAlignment="1">
      <alignment horizontal="left"/>
    </xf>
    <xf numFmtId="0" fontId="4" fillId="0" borderId="0" xfId="0" applyFont="1"/>
    <xf numFmtId="10" fontId="3" fillId="0" borderId="0" xfId="0" applyNumberFormat="1" applyFont="1" applyAlignment="1">
      <alignment horizontal="left" vertical="center" wrapText="1"/>
    </xf>
    <xf numFmtId="10" fontId="2" fillId="5" borderId="1" xfId="0" applyNumberFormat="1" applyFont="1" applyFill="1" applyBorder="1" applyAlignment="1">
      <alignment horizontal="center"/>
    </xf>
    <xf numFmtId="0" fontId="0" fillId="0" borderId="0" xfId="0" applyAlignment="1">
      <alignment horizontal="left" vertical="top" wrapText="1"/>
    </xf>
    <xf numFmtId="0" fontId="0" fillId="3" borderId="0" xfId="0" applyFill="1"/>
    <xf numFmtId="0" fontId="0" fillId="6" borderId="0" xfId="0" applyFill="1" applyAlignment="1">
      <alignment horizontal="left" vertical="top" wrapText="1"/>
    </xf>
    <xf numFmtId="0" fontId="0" fillId="7" borderId="0" xfId="0" applyFill="1" applyAlignment="1">
      <alignment horizontal="left" vertical="top" wrapText="1"/>
    </xf>
    <xf numFmtId="0" fontId="0" fillId="0" borderId="0" xfId="0" applyAlignment="1">
      <alignment vertical="center"/>
    </xf>
    <xf numFmtId="0" fontId="2" fillId="0" borderId="0" xfId="0" applyFont="1" applyAlignment="1">
      <alignment vertical="center"/>
    </xf>
    <xf numFmtId="0" fontId="2" fillId="8"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right" vertical="center"/>
    </xf>
    <xf numFmtId="0" fontId="0" fillId="0" borderId="1" xfId="0" applyBorder="1" applyAlignment="1">
      <alignment horizontal="center" vertical="center"/>
    </xf>
    <xf numFmtId="0" fontId="0" fillId="3" borderId="0" xfId="0" applyFill="1" applyAlignment="1">
      <alignment vertical="center"/>
    </xf>
    <xf numFmtId="0" fontId="3" fillId="9"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3" fillId="9" borderId="2" xfId="0" applyFont="1" applyFill="1" applyBorder="1" applyAlignment="1">
      <alignment horizontal="left" vertical="top" wrapText="1"/>
    </xf>
    <xf numFmtId="0" fontId="3" fillId="7" borderId="2" xfId="0" applyFont="1" applyFill="1" applyBorder="1" applyAlignment="1">
      <alignment horizontal="left" vertical="top" wrapText="1"/>
    </xf>
    <xf numFmtId="0" fontId="7" fillId="7" borderId="1" xfId="0" applyFont="1" applyFill="1" applyBorder="1" applyAlignment="1">
      <alignment vertical="center" wrapText="1"/>
    </xf>
    <xf numFmtId="14" fontId="7" fillId="10" borderId="2" xfId="0" applyNumberFormat="1" applyFont="1" applyFill="1" applyBorder="1" applyAlignment="1">
      <alignment vertical="center" wrapText="1"/>
    </xf>
    <xf numFmtId="14" fontId="7" fillId="7" borderId="2" xfId="0" applyNumberFormat="1" applyFont="1" applyFill="1" applyBorder="1" applyAlignment="1">
      <alignment vertical="center" wrapText="1"/>
    </xf>
    <xf numFmtId="14" fontId="7" fillId="11" borderId="2" xfId="0" applyNumberFormat="1" applyFont="1" applyFill="1" applyBorder="1" applyAlignment="1">
      <alignment vertical="center" wrapText="1"/>
    </xf>
    <xf numFmtId="14" fontId="7" fillId="2" borderId="2" xfId="0" applyNumberFormat="1" applyFont="1" applyFill="1" applyBorder="1" applyAlignment="1">
      <alignment vertical="center" wrapText="1"/>
    </xf>
    <xf numFmtId="0" fontId="7" fillId="5" borderId="3" xfId="0" applyFont="1" applyFill="1" applyBorder="1" applyAlignment="1">
      <alignment vertical="center" wrapText="1"/>
    </xf>
    <xf numFmtId="0" fontId="7" fillId="5" borderId="4" xfId="0" applyFont="1" applyFill="1" applyBorder="1" applyAlignment="1">
      <alignment vertical="center" wrapText="1"/>
    </xf>
    <xf numFmtId="0" fontId="7" fillId="7" borderId="5" xfId="0" applyFont="1" applyFill="1" applyBorder="1" applyAlignment="1">
      <alignment vertical="center" wrapText="1"/>
    </xf>
    <xf numFmtId="0" fontId="7" fillId="0" borderId="0" xfId="0" applyFont="1" applyAlignment="1">
      <alignment vertical="center"/>
    </xf>
    <xf numFmtId="0" fontId="3" fillId="7" borderId="5" xfId="0" applyFont="1" applyFill="1" applyBorder="1" applyAlignment="1">
      <alignment horizontal="left" vertical="top" wrapText="1"/>
    </xf>
    <xf numFmtId="0" fontId="3" fillId="9" borderId="2" xfId="0" applyFont="1" applyFill="1" applyBorder="1" applyAlignment="1">
      <alignment horizontal="center" vertical="top" wrapText="1"/>
    </xf>
    <xf numFmtId="0" fontId="7" fillId="0" borderId="0" xfId="0" applyFont="1"/>
    <xf numFmtId="0" fontId="3" fillId="0" borderId="0" xfId="0" applyFont="1" applyAlignment="1">
      <alignment vertical="center"/>
    </xf>
    <xf numFmtId="0" fontId="7" fillId="5" borderId="6" xfId="0" applyFont="1" applyFill="1" applyBorder="1" applyAlignment="1">
      <alignment vertical="center" wrapText="1"/>
    </xf>
    <xf numFmtId="0" fontId="0" fillId="0" borderId="0" xfId="0" applyAlignment="1">
      <alignment horizont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3" fillId="9" borderId="1" xfId="0" applyFont="1" applyFill="1" applyBorder="1" applyAlignment="1">
      <alignment horizontal="center" vertical="top" wrapText="1"/>
    </xf>
    <xf numFmtId="0" fontId="3" fillId="7" borderId="0" xfId="0" applyFont="1" applyFill="1" applyAlignment="1">
      <alignment vertical="center"/>
    </xf>
    <xf numFmtId="0" fontId="3" fillId="9" borderId="1" xfId="0" applyFont="1" applyFill="1" applyBorder="1" applyAlignment="1">
      <alignment horizontal="left" vertical="center" wrapText="1"/>
    </xf>
    <xf numFmtId="0" fontId="9" fillId="0" borderId="0" xfId="0" applyFont="1" applyAlignment="1">
      <alignment vertical="center"/>
    </xf>
    <xf numFmtId="0" fontId="0" fillId="5" borderId="1" xfId="0" applyFill="1" applyBorder="1"/>
    <xf numFmtId="0" fontId="10" fillId="5" borderId="1" xfId="0" applyFont="1" applyFill="1" applyBorder="1"/>
    <xf numFmtId="14" fontId="0" fillId="5" borderId="1" xfId="0" applyNumberFormat="1" applyFill="1" applyBorder="1" applyAlignment="1">
      <alignment vertical="top"/>
    </xf>
    <xf numFmtId="0" fontId="0" fillId="5" borderId="1" xfId="0" applyFill="1" applyBorder="1" applyAlignment="1">
      <alignment vertical="top" wrapText="1"/>
    </xf>
    <xf numFmtId="0" fontId="7" fillId="5" borderId="7" xfId="0" applyFont="1" applyFill="1" applyBorder="1" applyAlignment="1">
      <alignment vertical="center" wrapText="1"/>
    </xf>
    <xf numFmtId="0" fontId="7" fillId="7" borderId="1" xfId="0" applyFont="1" applyFill="1" applyBorder="1" applyAlignment="1">
      <alignment vertical="top" wrapText="1"/>
    </xf>
    <xf numFmtId="0" fontId="7" fillId="7" borderId="5" xfId="0" applyFont="1" applyFill="1" applyBorder="1" applyAlignment="1">
      <alignment vertical="center"/>
    </xf>
    <xf numFmtId="0" fontId="7" fillId="7" borderId="5" xfId="0" applyFont="1" applyFill="1" applyBorder="1" applyAlignment="1">
      <alignment vertical="top"/>
    </xf>
    <xf numFmtId="0" fontId="7" fillId="7" borderId="1" xfId="0" applyFont="1" applyFill="1" applyBorder="1" applyAlignment="1">
      <alignment vertical="center"/>
    </xf>
    <xf numFmtId="0" fontId="7" fillId="5" borderId="8" xfId="0" applyFont="1" applyFill="1" applyBorder="1" applyAlignment="1">
      <alignment vertical="center" wrapText="1"/>
    </xf>
    <xf numFmtId="0" fontId="3" fillId="9" borderId="5" xfId="0" applyFont="1" applyFill="1" applyBorder="1" applyAlignment="1">
      <alignment horizontal="center" vertical="top" wrapText="1"/>
    </xf>
    <xf numFmtId="0" fontId="7" fillId="5" borderId="3" xfId="0" applyFont="1" applyFill="1" applyBorder="1" applyAlignment="1">
      <alignment vertical="top" wrapText="1"/>
    </xf>
    <xf numFmtId="0" fontId="7" fillId="5" borderId="8" xfId="0" applyFont="1" applyFill="1" applyBorder="1" applyAlignment="1">
      <alignment vertical="top" wrapText="1"/>
    </xf>
    <xf numFmtId="0" fontId="7" fillId="5" borderId="4" xfId="0" applyFont="1" applyFill="1" applyBorder="1" applyAlignment="1">
      <alignment vertical="top" wrapText="1"/>
    </xf>
    <xf numFmtId="0" fontId="7" fillId="5" borderId="6" xfId="0" applyFont="1" applyFill="1" applyBorder="1" applyAlignment="1">
      <alignment vertical="top" wrapText="1"/>
    </xf>
    <xf numFmtId="14" fontId="7" fillId="0" borderId="0" xfId="0" applyNumberFormat="1" applyFont="1" applyAlignment="1">
      <alignment vertical="center"/>
    </xf>
    <xf numFmtId="0" fontId="0" fillId="0" borderId="0" xfId="0" applyFill="1" applyAlignment="1">
      <alignment horizontal="left" vertical="top" wrapText="1"/>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xf numFmtId="0" fontId="12" fillId="0" borderId="0" xfId="0" applyFont="1" applyAlignment="1">
      <alignment horizontal="center"/>
    </xf>
    <xf numFmtId="0" fontId="13" fillId="7" borderId="5" xfId="0" applyFont="1" applyFill="1" applyBorder="1" applyAlignment="1">
      <alignment vertical="center" wrapText="1"/>
    </xf>
    <xf numFmtId="0" fontId="14" fillId="0" borderId="0" xfId="0" applyFont="1"/>
    <xf numFmtId="0" fontId="14" fillId="0" borderId="0" xfId="0" applyFont="1" applyAlignment="1">
      <alignment horizontal="center"/>
    </xf>
    <xf numFmtId="0" fontId="7" fillId="7" borderId="9" xfId="0" applyFont="1" applyFill="1" applyBorder="1" applyAlignment="1">
      <alignment vertical="center" wrapText="1"/>
    </xf>
    <xf numFmtId="0" fontId="7" fillId="0" borderId="0" xfId="0" applyFont="1" applyBorder="1" applyAlignment="1">
      <alignment vertical="center"/>
    </xf>
    <xf numFmtId="0" fontId="0" fillId="0" borderId="0" xfId="0" applyBorder="1" applyAlignment="1">
      <alignment vertical="center"/>
    </xf>
    <xf numFmtId="0" fontId="3" fillId="12" borderId="1" xfId="0" applyFont="1" applyFill="1" applyBorder="1" applyAlignment="1">
      <alignment horizontal="left" vertical="top" wrapText="1"/>
    </xf>
    <xf numFmtId="0" fontId="0" fillId="12" borderId="0" xfId="0" applyFill="1" applyAlignment="1">
      <alignment horizontal="left" vertical="top" wrapText="1"/>
    </xf>
    <xf numFmtId="0" fontId="3" fillId="0" borderId="0" xfId="0" applyFont="1" applyAlignment="1">
      <alignment horizontal="right" vertical="center"/>
    </xf>
    <xf numFmtId="14" fontId="7" fillId="13" borderId="2" xfId="0" applyNumberFormat="1" applyFont="1" applyFill="1" applyBorder="1" applyAlignment="1">
      <alignment vertical="center" wrapText="1"/>
    </xf>
    <xf numFmtId="14" fontId="7" fillId="14" borderId="2" xfId="0" applyNumberFormat="1" applyFont="1" applyFill="1" applyBorder="1" applyAlignment="1">
      <alignment vertical="center" wrapText="1"/>
    </xf>
    <xf numFmtId="0" fontId="7" fillId="7" borderId="2"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12" fillId="6" borderId="0" xfId="0" applyFont="1" applyFill="1" applyAlignment="1">
      <alignment horizontal="left" vertical="top" wrapText="1"/>
    </xf>
    <xf numFmtId="0" fontId="7" fillId="0" borderId="0" xfId="0" applyFont="1" applyBorder="1" applyAlignment="1">
      <alignment vertical="center" wrapText="1"/>
    </xf>
    <xf numFmtId="14" fontId="0" fillId="5" borderId="1" xfId="0" applyNumberFormat="1" applyFill="1" applyBorder="1" applyAlignment="1">
      <alignment vertical="top" wrapText="1"/>
    </xf>
    <xf numFmtId="0" fontId="12" fillId="5" borderId="1" xfId="0" applyFont="1" applyFill="1" applyBorder="1" applyAlignment="1">
      <alignment vertical="top" wrapText="1"/>
    </xf>
    <xf numFmtId="0" fontId="7" fillId="5" borderId="7" xfId="0" applyFont="1" applyFill="1" applyBorder="1" applyAlignment="1">
      <alignment vertical="top" wrapText="1"/>
    </xf>
    <xf numFmtId="0" fontId="7" fillId="5" borderId="3" xfId="0" applyFont="1" applyFill="1" applyBorder="1" applyAlignment="1">
      <alignment horizontal="left" vertical="top" wrapText="1"/>
    </xf>
    <xf numFmtId="0" fontId="7" fillId="5" borderId="7" xfId="0" applyFont="1" applyFill="1" applyBorder="1" applyAlignment="1">
      <alignment horizontal="left" vertical="top" wrapText="1"/>
    </xf>
    <xf numFmtId="0" fontId="7" fillId="14" borderId="8" xfId="0" applyFont="1" applyFill="1" applyBorder="1" applyAlignment="1">
      <alignment vertical="top" wrapText="1"/>
    </xf>
    <xf numFmtId="0" fontId="15" fillId="14" borderId="0" xfId="0" applyFont="1" applyFill="1"/>
    <xf numFmtId="0" fontId="7" fillId="14" borderId="4" xfId="0" applyFont="1" applyFill="1" applyBorder="1" applyAlignment="1">
      <alignment vertical="top" wrapText="1"/>
    </xf>
    <xf numFmtId="14" fontId="7" fillId="5" borderId="8" xfId="0" applyNumberFormat="1" applyFont="1" applyFill="1" applyBorder="1" applyAlignment="1">
      <alignment vertical="top" wrapText="1"/>
    </xf>
    <xf numFmtId="0" fontId="7" fillId="14" borderId="1" xfId="0" applyFont="1" applyFill="1" applyBorder="1" applyAlignment="1">
      <alignment vertical="center" wrapText="1"/>
    </xf>
    <xf numFmtId="164" fontId="7" fillId="5" borderId="3" xfId="0" applyNumberFormat="1" applyFont="1" applyFill="1" applyBorder="1" applyAlignment="1">
      <alignment horizontal="left" vertical="center" wrapText="1"/>
    </xf>
    <xf numFmtId="164" fontId="7" fillId="5" borderId="7" xfId="0" applyNumberFormat="1" applyFont="1" applyFill="1" applyBorder="1" applyAlignment="1">
      <alignment horizontal="left" vertical="center" wrapText="1"/>
    </xf>
    <xf numFmtId="14" fontId="7" fillId="7" borderId="1" xfId="0" applyNumberFormat="1" applyFont="1" applyFill="1" applyBorder="1" applyAlignment="1">
      <alignment vertical="center" wrapText="1"/>
    </xf>
    <xf numFmtId="0" fontId="15" fillId="14" borderId="0" xfId="0" applyFont="1" applyFill="1" applyAlignment="1">
      <alignment vertical="center"/>
    </xf>
    <xf numFmtId="14" fontId="0" fillId="0" borderId="0" xfId="0" applyNumberFormat="1" applyAlignment="1">
      <alignment horizontal="left" vertical="top" wrapText="1"/>
    </xf>
    <xf numFmtId="0" fontId="7" fillId="14" borderId="7" xfId="0" applyFont="1" applyFill="1" applyBorder="1" applyAlignment="1">
      <alignment vertical="center" wrapText="1"/>
    </xf>
    <xf numFmtId="0" fontId="0" fillId="14" borderId="0" xfId="0" applyFill="1" applyAlignment="1">
      <alignment horizontal="left" vertical="top" wrapText="1"/>
    </xf>
    <xf numFmtId="0" fontId="0" fillId="14" borderId="0" xfId="0" applyFill="1"/>
    <xf numFmtId="0" fontId="0" fillId="14" borderId="0" xfId="0" applyFill="1" applyAlignment="1">
      <alignment horizontal="center"/>
    </xf>
    <xf numFmtId="14" fontId="7" fillId="14" borderId="4" xfId="0" applyNumberFormat="1" applyFont="1" applyFill="1" applyBorder="1" applyAlignment="1">
      <alignment vertical="top" wrapText="1"/>
    </xf>
    <xf numFmtId="14" fontId="7" fillId="5" borderId="4" xfId="0" applyNumberFormat="1" applyFont="1" applyFill="1" applyBorder="1" applyAlignment="1">
      <alignment vertical="top" wrapText="1"/>
    </xf>
    <xf numFmtId="0" fontId="8" fillId="14" borderId="3" xfId="0" applyFont="1" applyFill="1" applyBorder="1" applyAlignment="1">
      <alignment vertical="center" wrapText="1"/>
    </xf>
    <xf numFmtId="0" fontId="8" fillId="14" borderId="7" xfId="0" applyFont="1" applyFill="1" applyBorder="1" applyAlignment="1">
      <alignment vertical="center" wrapText="1"/>
    </xf>
    <xf numFmtId="0" fontId="3" fillId="0" borderId="0" xfId="0" applyFont="1" applyBorder="1" applyAlignment="1">
      <alignment horizontal="right" vertical="center"/>
    </xf>
    <xf numFmtId="0" fontId="2" fillId="0" borderId="0" xfId="0" applyFont="1" applyBorder="1" applyAlignment="1">
      <alignment vertical="center"/>
    </xf>
    <xf numFmtId="0" fontId="7" fillId="0" borderId="0" xfId="0" applyFont="1" applyBorder="1" applyAlignment="1">
      <alignment horizontal="left" vertical="center"/>
    </xf>
    <xf numFmtId="0" fontId="12" fillId="0" borderId="0" xfId="0" applyFont="1" applyBorder="1" applyAlignment="1">
      <alignment horizontal="center" vertical="center"/>
    </xf>
    <xf numFmtId="0" fontId="0" fillId="0" borderId="0" xfId="0" applyBorder="1" applyAlignment="1">
      <alignment horizontal="left" vertical="center"/>
    </xf>
    <xf numFmtId="0" fontId="2" fillId="15" borderId="1" xfId="0" applyFont="1" applyFill="1" applyBorder="1" applyAlignment="1">
      <alignment horizontal="center" vertical="center"/>
    </xf>
    <xf numFmtId="0" fontId="0" fillId="15" borderId="1" xfId="0" applyFill="1" applyBorder="1" applyAlignment="1">
      <alignment horizontal="center" vertical="center"/>
    </xf>
    <xf numFmtId="0" fontId="0" fillId="15" borderId="0" xfId="0" applyFill="1" applyAlignment="1">
      <alignment vertical="center"/>
    </xf>
    <xf numFmtId="0" fontId="2" fillId="2" borderId="3" xfId="0" applyFont="1" applyFill="1" applyBorder="1" applyAlignment="1">
      <alignment vertical="center"/>
    </xf>
    <xf numFmtId="0" fontId="2" fillId="2" borderId="7" xfId="0" applyFont="1" applyFill="1" applyBorder="1" applyAlignment="1">
      <alignment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7" fillId="0" borderId="0" xfId="0" applyFont="1" applyBorder="1" applyAlignment="1">
      <alignment horizontal="left" vertical="center"/>
    </xf>
    <xf numFmtId="0" fontId="7" fillId="5" borderId="3" xfId="0" applyFont="1" applyFill="1" applyBorder="1" applyAlignment="1">
      <alignment vertical="center" wrapText="1"/>
    </xf>
    <xf numFmtId="0" fontId="7" fillId="5" borderId="7" xfId="0" applyFont="1" applyFill="1" applyBorder="1" applyAlignment="1">
      <alignment vertical="center" wrapText="1"/>
    </xf>
    <xf numFmtId="14" fontId="7" fillId="5" borderId="3" xfId="0" applyNumberFormat="1" applyFont="1" applyFill="1" applyBorder="1" applyAlignment="1">
      <alignment vertical="center" wrapText="1"/>
    </xf>
    <xf numFmtId="14" fontId="7" fillId="5" borderId="7" xfId="0" applyNumberFormat="1" applyFont="1" applyFill="1" applyBorder="1" applyAlignment="1">
      <alignment vertical="center" wrapText="1"/>
    </xf>
    <xf numFmtId="0" fontId="7" fillId="5" borderId="3" xfId="0" applyFont="1" applyFill="1" applyBorder="1" applyAlignment="1">
      <alignment vertical="center"/>
    </xf>
    <xf numFmtId="0" fontId="7" fillId="5" borderId="7" xfId="0" applyFont="1" applyFill="1" applyBorder="1" applyAlignment="1">
      <alignment vertical="center"/>
    </xf>
    <xf numFmtId="164" fontId="7" fillId="5" borderId="3" xfId="0" applyNumberFormat="1" applyFont="1" applyFill="1" applyBorder="1" applyAlignment="1">
      <alignment horizontal="left" vertical="center" wrapText="1"/>
    </xf>
    <xf numFmtId="164" fontId="7" fillId="5" borderId="7" xfId="0" applyNumberFormat="1" applyFont="1" applyFill="1" applyBorder="1" applyAlignment="1">
      <alignment horizontal="left" vertical="center" wrapText="1"/>
    </xf>
    <xf numFmtId="0" fontId="7" fillId="5" borderId="3" xfId="0" applyFont="1" applyFill="1" applyBorder="1" applyAlignment="1">
      <alignment vertical="top" wrapText="1"/>
    </xf>
    <xf numFmtId="0" fontId="7" fillId="5" borderId="7" xfId="0" applyFont="1" applyFill="1" applyBorder="1" applyAlignment="1">
      <alignment vertical="top" wrapText="1"/>
    </xf>
    <xf numFmtId="164" fontId="7" fillId="5" borderId="3" xfId="0" applyNumberFormat="1" applyFont="1" applyFill="1" applyBorder="1" applyAlignment="1">
      <alignment horizontal="center" vertical="center" wrapText="1"/>
    </xf>
    <xf numFmtId="164" fontId="7" fillId="5" borderId="7" xfId="0" applyNumberFormat="1" applyFont="1" applyFill="1" applyBorder="1" applyAlignment="1">
      <alignment horizontal="center" vertical="center" wrapText="1"/>
    </xf>
    <xf numFmtId="14" fontId="7" fillId="5" borderId="3" xfId="0" applyNumberFormat="1" applyFont="1" applyFill="1" applyBorder="1" applyAlignment="1">
      <alignment horizontal="left" vertical="center" wrapText="1"/>
    </xf>
    <xf numFmtId="14" fontId="7" fillId="5" borderId="7" xfId="0" applyNumberFormat="1" applyFont="1" applyFill="1" applyBorder="1" applyAlignment="1">
      <alignment horizontal="left" vertical="center" wrapText="1"/>
    </xf>
    <xf numFmtId="0" fontId="7" fillId="5" borderId="3" xfId="0" applyNumberFormat="1" applyFont="1" applyFill="1" applyBorder="1" applyAlignment="1">
      <alignment vertical="top" wrapText="1"/>
    </xf>
    <xf numFmtId="0" fontId="7" fillId="5" borderId="7" xfId="0" applyNumberFormat="1" applyFont="1" applyFill="1" applyBorder="1" applyAlignment="1">
      <alignment vertical="top" wrapText="1"/>
    </xf>
    <xf numFmtId="0" fontId="7" fillId="0" borderId="7" xfId="0" applyFont="1" applyBorder="1" applyAlignment="1">
      <alignment horizontal="left" vertical="center" wrapText="1"/>
    </xf>
    <xf numFmtId="0" fontId="0" fillId="0" borderId="7" xfId="0" applyBorder="1" applyAlignment="1">
      <alignment vertical="center" wrapText="1"/>
    </xf>
    <xf numFmtId="0" fontId="7" fillId="5" borderId="3"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0" borderId="7" xfId="0" applyFont="1" applyBorder="1" applyAlignment="1">
      <alignment vertical="top" wrapText="1"/>
    </xf>
    <xf numFmtId="0" fontId="7" fillId="5" borderId="3" xfId="0" applyFont="1" applyFill="1" applyBorder="1" applyAlignment="1">
      <alignment horizontal="left" vertical="top" wrapText="1"/>
    </xf>
    <xf numFmtId="0" fontId="7" fillId="5" borderId="7" xfId="0" applyFont="1" applyFill="1" applyBorder="1" applyAlignment="1">
      <alignment horizontal="left" vertical="top" wrapText="1"/>
    </xf>
    <xf numFmtId="0" fontId="0" fillId="0" borderId="7" xfId="0" applyBorder="1" applyAlignment="1">
      <alignment vertical="top"/>
    </xf>
    <xf numFmtId="0" fontId="0" fillId="0" borderId="7" xfId="0" applyBorder="1"/>
    <xf numFmtId="0" fontId="0" fillId="0" borderId="7" xfId="0" applyBorder="1" applyAlignment="1">
      <alignment vertical="top" wrapText="1"/>
    </xf>
    <xf numFmtId="0" fontId="5" fillId="15" borderId="3" xfId="0" applyFont="1" applyFill="1" applyBorder="1" applyAlignment="1">
      <alignment horizontal="center" vertical="center" wrapText="1"/>
    </xf>
    <xf numFmtId="0" fontId="6" fillId="15" borderId="7"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11" fillId="5" borderId="7" xfId="0" applyFont="1" applyFill="1" applyBorder="1" applyAlignment="1">
      <alignment vertical="top" wrapText="1"/>
    </xf>
    <xf numFmtId="0" fontId="7" fillId="5" borderId="3" xfId="0" quotePrefix="1" applyFont="1" applyFill="1" applyBorder="1" applyAlignment="1">
      <alignment vertical="top" wrapText="1"/>
    </xf>
    <xf numFmtId="0" fontId="7" fillId="14" borderId="3" xfId="0" applyFont="1" applyFill="1" applyBorder="1" applyAlignment="1">
      <alignment vertical="top" wrapText="1"/>
    </xf>
    <xf numFmtId="0" fontId="7" fillId="14" borderId="7" xfId="0" applyFont="1" applyFill="1" applyBorder="1" applyAlignment="1">
      <alignment vertical="top" wrapText="1"/>
    </xf>
    <xf numFmtId="0" fontId="7" fillId="14" borderId="3" xfId="0" applyFont="1" applyFill="1" applyBorder="1" applyAlignment="1">
      <alignment vertical="center" wrapText="1"/>
    </xf>
    <xf numFmtId="0" fontId="7" fillId="14" borderId="7" xfId="0" applyFont="1" applyFill="1" applyBorder="1" applyAlignment="1">
      <alignment vertical="center" wrapText="1"/>
    </xf>
    <xf numFmtId="164" fontId="7" fillId="14" borderId="3" xfId="0" applyNumberFormat="1" applyFont="1" applyFill="1" applyBorder="1" applyAlignment="1">
      <alignment horizontal="left" vertical="center" wrapText="1"/>
    </xf>
    <xf numFmtId="164" fontId="7" fillId="14" borderId="7" xfId="0" applyNumberFormat="1" applyFont="1" applyFill="1" applyBorder="1" applyAlignment="1">
      <alignment horizontal="left" vertical="center" wrapText="1"/>
    </xf>
    <xf numFmtId="0" fontId="7" fillId="5" borderId="10" xfId="0" applyFont="1" applyFill="1" applyBorder="1" applyAlignment="1">
      <alignment vertical="top" wrapText="1"/>
    </xf>
    <xf numFmtId="0" fontId="7" fillId="5" borderId="8" xfId="0" applyFont="1" applyFill="1" applyBorder="1" applyAlignment="1">
      <alignment vertical="center" wrapText="1"/>
    </xf>
    <xf numFmtId="0" fontId="7" fillId="5" borderId="4" xfId="0" applyFont="1" applyFill="1" applyBorder="1" applyAlignment="1">
      <alignment vertical="center" wrapText="1"/>
    </xf>
    <xf numFmtId="0" fontId="7" fillId="14" borderId="3" xfId="0" applyFont="1" applyFill="1" applyBorder="1" applyAlignment="1">
      <alignment vertical="center"/>
    </xf>
    <xf numFmtId="0" fontId="7" fillId="14" borderId="7" xfId="0" applyFont="1" applyFill="1" applyBorder="1" applyAlignment="1">
      <alignment vertical="center"/>
    </xf>
    <xf numFmtId="14" fontId="7" fillId="14" borderId="3" xfId="0" applyNumberFormat="1" applyFont="1" applyFill="1" applyBorder="1" applyAlignment="1">
      <alignment vertical="center" wrapText="1"/>
    </xf>
    <xf numFmtId="14" fontId="7" fillId="14" borderId="7" xfId="0" applyNumberFormat="1" applyFont="1" applyFill="1" applyBorder="1" applyAlignment="1">
      <alignment vertical="center" wrapText="1"/>
    </xf>
    <xf numFmtId="0" fontId="2" fillId="7" borderId="1" xfId="0" applyFont="1" applyFill="1" applyBorder="1" applyAlignment="1">
      <alignment horizontal="center" vertical="center" wrapText="1"/>
    </xf>
    <xf numFmtId="0" fontId="7" fillId="5" borderId="3" xfId="0" applyFont="1" applyFill="1" applyBorder="1" applyAlignment="1">
      <alignment horizontal="left" vertical="center"/>
    </xf>
    <xf numFmtId="0" fontId="7" fillId="5" borderId="7" xfId="0" applyFont="1" applyFill="1" applyBorder="1" applyAlignment="1">
      <alignment horizontal="left" vertical="center"/>
    </xf>
    <xf numFmtId="164" fontId="7" fillId="12" borderId="3" xfId="0" applyNumberFormat="1" applyFont="1" applyFill="1" applyBorder="1" applyAlignment="1">
      <alignment horizontal="left" vertical="center" wrapText="1"/>
    </xf>
    <xf numFmtId="0" fontId="0" fillId="12" borderId="7" xfId="0" applyFill="1" applyBorder="1"/>
    <xf numFmtId="164" fontId="16" fillId="12" borderId="3" xfId="0" applyNumberFormat="1" applyFont="1" applyFill="1" applyBorder="1" applyAlignment="1">
      <alignment horizontal="left" vertical="center" wrapText="1"/>
    </xf>
    <xf numFmtId="0" fontId="17" fillId="12" borderId="7" xfId="0" applyFont="1" applyFill="1" applyBorder="1"/>
    <xf numFmtId="164" fontId="7" fillId="12" borderId="7" xfId="0" applyNumberFormat="1" applyFont="1" applyFill="1" applyBorder="1" applyAlignment="1">
      <alignment horizontal="left" vertical="center" wrapText="1"/>
    </xf>
    <xf numFmtId="164" fontId="16" fillId="12" borderId="7" xfId="0" applyNumberFormat="1" applyFont="1" applyFill="1" applyBorder="1" applyAlignment="1">
      <alignment horizontal="left" vertical="center" wrapText="1"/>
    </xf>
    <xf numFmtId="0" fontId="3" fillId="5" borderId="7" xfId="0" applyFont="1" applyFill="1" applyBorder="1" applyAlignment="1">
      <alignment vertical="center" wrapText="1"/>
    </xf>
    <xf numFmtId="0" fontId="17" fillId="12" borderId="7" xfId="0" applyFont="1" applyFill="1" applyBorder="1" applyAlignment="1">
      <alignment horizontal="left"/>
    </xf>
    <xf numFmtId="164" fontId="7" fillId="5" borderId="10" xfId="0" applyNumberFormat="1" applyFont="1" applyFill="1" applyBorder="1" applyAlignment="1">
      <alignment horizontal="left" vertical="center" wrapText="1"/>
    </xf>
    <xf numFmtId="0" fontId="7" fillId="5" borderId="10" xfId="0" applyFont="1" applyFill="1" applyBorder="1" applyAlignment="1">
      <alignment vertical="center" wrapText="1"/>
    </xf>
    <xf numFmtId="0" fontId="7" fillId="5" borderId="10" xfId="0" applyFont="1" applyFill="1" applyBorder="1" applyAlignment="1">
      <alignment vertical="center"/>
    </xf>
    <xf numFmtId="164" fontId="7" fillId="12" borderId="10" xfId="0" applyNumberFormat="1" applyFont="1" applyFill="1" applyBorder="1" applyAlignment="1">
      <alignment horizontal="left" vertical="center" wrapText="1"/>
    </xf>
    <xf numFmtId="14" fontId="7" fillId="5" borderId="10" xfId="0" applyNumberFormat="1" applyFont="1" applyFill="1" applyBorder="1" applyAlignment="1">
      <alignment vertical="center" wrapText="1"/>
    </xf>
    <xf numFmtId="49" fontId="0" fillId="9" borderId="3" xfId="0" applyNumberFormat="1" applyFill="1" applyBorder="1" applyAlignment="1">
      <alignment horizontal="left" vertical="center" wrapText="1"/>
    </xf>
    <xf numFmtId="49" fontId="0" fillId="9" borderId="7" xfId="0" applyNumberFormat="1" applyFill="1" applyBorder="1" applyAlignment="1">
      <alignment horizontal="left" vertical="center" wrapText="1"/>
    </xf>
    <xf numFmtId="49" fontId="12" fillId="9" borderId="3" xfId="0" applyNumberFormat="1" applyFont="1" applyFill="1" applyBorder="1" applyAlignment="1">
      <alignment horizontal="left" vertical="center" wrapText="1"/>
    </xf>
    <xf numFmtId="49" fontId="12" fillId="9" borderId="7" xfId="0" applyNumberFormat="1" applyFont="1" applyFill="1" applyBorder="1" applyAlignment="1">
      <alignment horizontal="left" vertical="center" wrapText="1"/>
    </xf>
    <xf numFmtId="14" fontId="0" fillId="9" borderId="1" xfId="0" applyNumberFormat="1" applyFill="1" applyBorder="1" applyAlignment="1">
      <alignment horizontal="left"/>
    </xf>
    <xf numFmtId="0" fontId="0" fillId="9" borderId="1" xfId="0" applyFill="1" applyBorder="1" applyAlignment="1">
      <alignment horizontal="left"/>
    </xf>
    <xf numFmtId="0" fontId="0" fillId="9" borderId="3" xfId="0" applyFill="1" applyBorder="1" applyAlignment="1">
      <alignment horizontal="left"/>
    </xf>
    <xf numFmtId="0" fontId="0" fillId="9" borderId="7" xfId="0" applyFill="1" applyBorder="1" applyAlignment="1">
      <alignment horizontal="left"/>
    </xf>
  </cellXfs>
  <cellStyles count="1">
    <cellStyle name="Normal" xfId="0" builtinId="0"/>
  </cellStyles>
  <dxfs count="1521">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Freedom of Information Requests 2018</a:t>
            </a:r>
          </a:p>
        </c:rich>
      </c:tx>
      <c:layout>
        <c:manualLayout>
          <c:xMode val="edge"/>
          <c:yMode val="edge"/>
          <c:x val="0.359149980967641"/>
          <c:y val="3.296718693081515E-2"/>
        </c:manualLayout>
      </c:layout>
      <c:overlay val="0"/>
      <c:spPr>
        <a:noFill/>
        <a:ln w="25400">
          <a:noFill/>
        </a:ln>
      </c:spPr>
    </c:title>
    <c:autoTitleDeleted val="0"/>
    <c:plotArea>
      <c:layout>
        <c:manualLayout>
          <c:layoutTarget val="inner"/>
          <c:xMode val="edge"/>
          <c:yMode val="edge"/>
          <c:x val="7.594940319831503E-2"/>
          <c:y val="0.12085308056872038"/>
          <c:w val="0.79357389239265053"/>
          <c:h val="0.59715639810426535"/>
        </c:manualLayout>
      </c:layout>
      <c:lineChart>
        <c:grouping val="standard"/>
        <c:varyColors val="0"/>
        <c:ser>
          <c:idx val="0"/>
          <c:order val="0"/>
          <c:tx>
            <c:strRef>
              <c:f>Metrics2018!$C$3</c:f>
              <c:strCache>
                <c:ptCount val="1"/>
                <c:pt idx="0">
                  <c:v>Full
Disclosure</c:v>
                </c:pt>
              </c:strCache>
            </c:strRef>
          </c:tx>
          <c:spPr>
            <a:ln w="12700">
              <a:solidFill>
                <a:srgbClr val="00FF00"/>
              </a:solidFill>
              <a:prstDash val="solid"/>
            </a:ln>
          </c:spPr>
          <c:marker>
            <c:symbol val="diamond"/>
            <c:size val="5"/>
            <c:spPr>
              <a:solidFill>
                <a:srgbClr val="000080"/>
              </a:solidFill>
              <a:ln>
                <a:solidFill>
                  <a:srgbClr val="000080"/>
                </a:solidFill>
                <a:prstDash val="solid"/>
              </a:ln>
            </c:spPr>
          </c:marker>
          <c:cat>
            <c:strRef>
              <c:f>Metrics2018!$B$4:$B$15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Metrics2018!$C$4:$C$15</c:f>
              <c:numCache>
                <c:formatCode>General</c:formatCode>
                <c:ptCount val="12"/>
                <c:pt idx="0">
                  <c:v>71</c:v>
                </c:pt>
                <c:pt idx="1">
                  <c:v>52</c:v>
                </c:pt>
                <c:pt idx="2">
                  <c:v>63</c:v>
                </c:pt>
                <c:pt idx="3">
                  <c:v>81</c:v>
                </c:pt>
                <c:pt idx="4">
                  <c:v>60</c:v>
                </c:pt>
                <c:pt idx="5">
                  <c:v>57</c:v>
                </c:pt>
                <c:pt idx="6">
                  <c:v>75</c:v>
                </c:pt>
                <c:pt idx="7">
                  <c:v>62</c:v>
                </c:pt>
                <c:pt idx="8">
                  <c:v>49</c:v>
                </c:pt>
                <c:pt idx="9">
                  <c:v>60</c:v>
                </c:pt>
                <c:pt idx="10">
                  <c:v>50</c:v>
                </c:pt>
                <c:pt idx="11">
                  <c:v>25</c:v>
                </c:pt>
              </c:numCache>
            </c:numRef>
          </c:val>
          <c:smooth val="0"/>
          <c:extLst>
            <c:ext xmlns:c16="http://schemas.microsoft.com/office/drawing/2014/chart" uri="{C3380CC4-5D6E-409C-BE32-E72D297353CC}">
              <c16:uniqueId val="{00000000-A1B5-4BBB-B6D3-8EA48E43CD92}"/>
            </c:ext>
          </c:extLst>
        </c:ser>
        <c:ser>
          <c:idx val="1"/>
          <c:order val="1"/>
          <c:tx>
            <c:strRef>
              <c:f>Metrics2018!$D$3</c:f>
              <c:strCache>
                <c:ptCount val="1"/>
                <c:pt idx="0">
                  <c:v>Partial
Disclosure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Metrics2018!$B$4:$B$15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Metrics2018!$D$4:$D$15</c:f>
              <c:numCache>
                <c:formatCode>General</c:formatCode>
                <c:ptCount val="12"/>
                <c:pt idx="0">
                  <c:v>14</c:v>
                </c:pt>
                <c:pt idx="1">
                  <c:v>16</c:v>
                </c:pt>
                <c:pt idx="2">
                  <c:v>13</c:v>
                </c:pt>
                <c:pt idx="3">
                  <c:v>11</c:v>
                </c:pt>
                <c:pt idx="4">
                  <c:v>10</c:v>
                </c:pt>
                <c:pt idx="5">
                  <c:v>21</c:v>
                </c:pt>
                <c:pt idx="6">
                  <c:v>17</c:v>
                </c:pt>
                <c:pt idx="7">
                  <c:v>12</c:v>
                </c:pt>
                <c:pt idx="8">
                  <c:v>10</c:v>
                </c:pt>
                <c:pt idx="9">
                  <c:v>12</c:v>
                </c:pt>
                <c:pt idx="10">
                  <c:v>8</c:v>
                </c:pt>
                <c:pt idx="11">
                  <c:v>3</c:v>
                </c:pt>
              </c:numCache>
            </c:numRef>
          </c:val>
          <c:smooth val="0"/>
          <c:extLst>
            <c:ext xmlns:c16="http://schemas.microsoft.com/office/drawing/2014/chart" uri="{C3380CC4-5D6E-409C-BE32-E72D297353CC}">
              <c16:uniqueId val="{00000001-A1B5-4BBB-B6D3-8EA48E43CD92}"/>
            </c:ext>
          </c:extLst>
        </c:ser>
        <c:ser>
          <c:idx val="2"/>
          <c:order val="2"/>
          <c:tx>
            <c:strRef>
              <c:f>Metrics2018!$E$3</c:f>
              <c:strCache>
                <c:ptCount val="1"/>
                <c:pt idx="0">
                  <c:v>Request
Refused</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strRef>
              <c:f>Metrics2018!$B$4:$B$15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Metrics2018!$E$4:$E$15</c:f>
              <c:numCache>
                <c:formatCode>General</c:formatCode>
                <c:ptCount val="12"/>
                <c:pt idx="0">
                  <c:v>9</c:v>
                </c:pt>
                <c:pt idx="1">
                  <c:v>11</c:v>
                </c:pt>
                <c:pt idx="2">
                  <c:v>23</c:v>
                </c:pt>
                <c:pt idx="3">
                  <c:v>14</c:v>
                </c:pt>
                <c:pt idx="4">
                  <c:v>12</c:v>
                </c:pt>
                <c:pt idx="5">
                  <c:v>7</c:v>
                </c:pt>
                <c:pt idx="6">
                  <c:v>7</c:v>
                </c:pt>
                <c:pt idx="7">
                  <c:v>11</c:v>
                </c:pt>
                <c:pt idx="8">
                  <c:v>10</c:v>
                </c:pt>
                <c:pt idx="9">
                  <c:v>12</c:v>
                </c:pt>
                <c:pt idx="10">
                  <c:v>14</c:v>
                </c:pt>
                <c:pt idx="11">
                  <c:v>4</c:v>
                </c:pt>
              </c:numCache>
            </c:numRef>
          </c:val>
          <c:smooth val="0"/>
          <c:extLst>
            <c:ext xmlns:c16="http://schemas.microsoft.com/office/drawing/2014/chart" uri="{C3380CC4-5D6E-409C-BE32-E72D297353CC}">
              <c16:uniqueId val="{00000002-A1B5-4BBB-B6D3-8EA48E43CD92}"/>
            </c:ext>
          </c:extLst>
        </c:ser>
        <c:ser>
          <c:idx val="3"/>
          <c:order val="3"/>
          <c:tx>
            <c:strRef>
              <c:f>Metrics2018!$F$3</c:f>
              <c:strCache>
                <c:ptCount val="1"/>
                <c:pt idx="0">
                  <c:v>Information
Not Held</c:v>
                </c:pt>
              </c:strCache>
            </c:strRef>
          </c:tx>
          <c:spPr>
            <a:ln w="12700">
              <a:solidFill>
                <a:srgbClr val="00FFFF"/>
              </a:solidFill>
              <a:prstDash val="solid"/>
            </a:ln>
          </c:spPr>
          <c:marker>
            <c:symbol val="x"/>
            <c:size val="5"/>
            <c:spPr>
              <a:noFill/>
              <a:ln>
                <a:solidFill>
                  <a:srgbClr val="00FFFF"/>
                </a:solidFill>
                <a:prstDash val="solid"/>
              </a:ln>
            </c:spPr>
          </c:marker>
          <c:cat>
            <c:strRef>
              <c:f>Metrics2018!$B$4:$B$15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Metrics2018!$F$4:$F$15</c:f>
              <c:numCache>
                <c:formatCode>General</c:formatCode>
                <c:ptCount val="12"/>
                <c:pt idx="0">
                  <c:v>9</c:v>
                </c:pt>
                <c:pt idx="1">
                  <c:v>10</c:v>
                </c:pt>
                <c:pt idx="2">
                  <c:v>7</c:v>
                </c:pt>
                <c:pt idx="3">
                  <c:v>9</c:v>
                </c:pt>
                <c:pt idx="4">
                  <c:v>8</c:v>
                </c:pt>
                <c:pt idx="5">
                  <c:v>7</c:v>
                </c:pt>
                <c:pt idx="6">
                  <c:v>8</c:v>
                </c:pt>
                <c:pt idx="7">
                  <c:v>9</c:v>
                </c:pt>
                <c:pt idx="8">
                  <c:v>6</c:v>
                </c:pt>
                <c:pt idx="9">
                  <c:v>12</c:v>
                </c:pt>
                <c:pt idx="10">
                  <c:v>6</c:v>
                </c:pt>
                <c:pt idx="11">
                  <c:v>6</c:v>
                </c:pt>
              </c:numCache>
            </c:numRef>
          </c:val>
          <c:smooth val="0"/>
          <c:extLst>
            <c:ext xmlns:c16="http://schemas.microsoft.com/office/drawing/2014/chart" uri="{C3380CC4-5D6E-409C-BE32-E72D297353CC}">
              <c16:uniqueId val="{00000003-A1B5-4BBB-B6D3-8EA48E43CD92}"/>
            </c:ext>
          </c:extLst>
        </c:ser>
        <c:ser>
          <c:idx val="4"/>
          <c:order val="4"/>
          <c:tx>
            <c:strRef>
              <c:f>Metrics2018!$G$3</c:f>
              <c:strCache>
                <c:ptCount val="1"/>
                <c:pt idx="0">
                  <c:v>In Progress
/Clarification</c:v>
                </c:pt>
              </c:strCache>
            </c:strRef>
          </c:tx>
          <c:spPr>
            <a:ln w="12700">
              <a:solidFill>
                <a:srgbClr val="800080"/>
              </a:solidFill>
              <a:prstDash val="solid"/>
            </a:ln>
          </c:spPr>
          <c:marker>
            <c:symbol val="star"/>
            <c:size val="5"/>
            <c:spPr>
              <a:noFill/>
              <a:ln>
                <a:solidFill>
                  <a:srgbClr val="800080"/>
                </a:solidFill>
                <a:prstDash val="solid"/>
              </a:ln>
            </c:spPr>
          </c:marker>
          <c:cat>
            <c:strRef>
              <c:f>Metrics2018!$B$4:$B$15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Metrics2018!$G$4:$G$15</c:f>
              <c:numCache>
                <c:formatCode>General</c:formatCode>
                <c:ptCount val="12"/>
                <c:pt idx="0">
                  <c:v>1</c:v>
                </c:pt>
                <c:pt idx="1">
                  <c:v>5</c:v>
                </c:pt>
                <c:pt idx="2">
                  <c:v>7</c:v>
                </c:pt>
                <c:pt idx="3">
                  <c:v>1</c:v>
                </c:pt>
                <c:pt idx="4">
                  <c:v>2</c:v>
                </c:pt>
                <c:pt idx="5">
                  <c:v>7</c:v>
                </c:pt>
                <c:pt idx="6">
                  <c:v>7</c:v>
                </c:pt>
                <c:pt idx="7">
                  <c:v>2</c:v>
                </c:pt>
                <c:pt idx="8">
                  <c:v>4</c:v>
                </c:pt>
                <c:pt idx="9">
                  <c:v>10</c:v>
                </c:pt>
                <c:pt idx="10">
                  <c:v>9</c:v>
                </c:pt>
                <c:pt idx="11">
                  <c:v>9</c:v>
                </c:pt>
              </c:numCache>
            </c:numRef>
          </c:val>
          <c:smooth val="0"/>
          <c:extLst>
            <c:ext xmlns:c16="http://schemas.microsoft.com/office/drawing/2014/chart" uri="{C3380CC4-5D6E-409C-BE32-E72D297353CC}">
              <c16:uniqueId val="{00000004-A1B5-4BBB-B6D3-8EA48E43CD92}"/>
            </c:ext>
          </c:extLst>
        </c:ser>
        <c:ser>
          <c:idx val="5"/>
          <c:order val="5"/>
          <c:tx>
            <c:strRef>
              <c:f>Metrics2018!$H$3</c:f>
              <c:strCache>
                <c:ptCount val="1"/>
                <c:pt idx="0">
                  <c:v>Lapsed/
Withdrawn</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strRef>
              <c:f>Metrics2018!$B$4:$B$15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Metrics2018!$H$4:$H$15</c:f>
              <c:numCache>
                <c:formatCode>General</c:formatCode>
                <c:ptCount val="12"/>
                <c:pt idx="0">
                  <c:v>0</c:v>
                </c:pt>
                <c:pt idx="1">
                  <c:v>1</c:v>
                </c:pt>
                <c:pt idx="2">
                  <c:v>2</c:v>
                </c:pt>
                <c:pt idx="3">
                  <c:v>0</c:v>
                </c:pt>
                <c:pt idx="4">
                  <c:v>2</c:v>
                </c:pt>
                <c:pt idx="5">
                  <c:v>1</c:v>
                </c:pt>
                <c:pt idx="6">
                  <c:v>0</c:v>
                </c:pt>
                <c:pt idx="7">
                  <c:v>0</c:v>
                </c:pt>
                <c:pt idx="8">
                  <c:v>1</c:v>
                </c:pt>
                <c:pt idx="9">
                  <c:v>1</c:v>
                </c:pt>
                <c:pt idx="10">
                  <c:v>1</c:v>
                </c:pt>
                <c:pt idx="11">
                  <c:v>1</c:v>
                </c:pt>
              </c:numCache>
            </c:numRef>
          </c:val>
          <c:smooth val="0"/>
          <c:extLst>
            <c:ext xmlns:c16="http://schemas.microsoft.com/office/drawing/2014/chart" uri="{C3380CC4-5D6E-409C-BE32-E72D297353CC}">
              <c16:uniqueId val="{00000005-A1B5-4BBB-B6D3-8EA48E43CD92}"/>
            </c:ext>
          </c:extLst>
        </c:ser>
        <c:ser>
          <c:idx val="6"/>
          <c:order val="6"/>
          <c:tx>
            <c:strRef>
              <c:f>Metrics2018!$I$3</c:f>
              <c:strCache>
                <c:ptCount val="1"/>
                <c:pt idx="0">
                  <c:v>Total
Requests</c:v>
                </c:pt>
              </c:strCache>
            </c:strRef>
          </c:tx>
          <c:spPr>
            <a:ln w="12700">
              <a:solidFill>
                <a:srgbClr val="008080"/>
              </a:solidFill>
              <a:prstDash val="solid"/>
            </a:ln>
          </c:spPr>
          <c:marker>
            <c:symbol val="plus"/>
            <c:size val="5"/>
            <c:spPr>
              <a:noFill/>
              <a:ln>
                <a:solidFill>
                  <a:srgbClr val="008080"/>
                </a:solidFill>
                <a:prstDash val="solid"/>
              </a:ln>
            </c:spPr>
          </c:marker>
          <c:cat>
            <c:strRef>
              <c:f>Metrics2018!$B$4:$B$15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Metrics2018!$I$4:$I$15</c:f>
              <c:numCache>
                <c:formatCode>General</c:formatCode>
                <c:ptCount val="12"/>
                <c:pt idx="0">
                  <c:v>104</c:v>
                </c:pt>
                <c:pt idx="1">
                  <c:v>95</c:v>
                </c:pt>
                <c:pt idx="2">
                  <c:v>115</c:v>
                </c:pt>
                <c:pt idx="3">
                  <c:v>116</c:v>
                </c:pt>
                <c:pt idx="4">
                  <c:v>94</c:v>
                </c:pt>
                <c:pt idx="5">
                  <c:v>100</c:v>
                </c:pt>
                <c:pt idx="6">
                  <c:v>114</c:v>
                </c:pt>
                <c:pt idx="7">
                  <c:v>96</c:v>
                </c:pt>
                <c:pt idx="8">
                  <c:v>80</c:v>
                </c:pt>
                <c:pt idx="9">
                  <c:v>107</c:v>
                </c:pt>
                <c:pt idx="10">
                  <c:v>88</c:v>
                </c:pt>
                <c:pt idx="11">
                  <c:v>48</c:v>
                </c:pt>
              </c:numCache>
            </c:numRef>
          </c:val>
          <c:smooth val="0"/>
          <c:extLst>
            <c:ext xmlns:c16="http://schemas.microsoft.com/office/drawing/2014/chart" uri="{C3380CC4-5D6E-409C-BE32-E72D297353CC}">
              <c16:uniqueId val="{00000006-A1B5-4BBB-B6D3-8EA48E43CD92}"/>
            </c:ext>
          </c:extLst>
        </c:ser>
        <c:dLbls>
          <c:showLegendKey val="0"/>
          <c:showVal val="0"/>
          <c:showCatName val="0"/>
          <c:showSerName val="0"/>
          <c:showPercent val="0"/>
          <c:showBubbleSize val="0"/>
        </c:dLbls>
        <c:marker val="1"/>
        <c:smooth val="0"/>
        <c:axId val="1334587983"/>
        <c:axId val="1"/>
      </c:lineChart>
      <c:catAx>
        <c:axId val="1334587983"/>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GB"/>
                  <a:t>Month</a:t>
                </a:r>
              </a:p>
            </c:rich>
          </c:tx>
          <c:layout>
            <c:manualLayout>
              <c:xMode val="edge"/>
              <c:yMode val="edge"/>
              <c:x val="0.44874765084888302"/>
              <c:y val="0.9102593381343346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GB"/>
                  <a:t>Requests</a:t>
                </a:r>
              </a:p>
            </c:rich>
          </c:tx>
          <c:layout>
            <c:manualLayout>
              <c:xMode val="edge"/>
              <c:yMode val="edge"/>
              <c:x val="1.4426827056640699E-2"/>
              <c:y val="0.3663014543110936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334587983"/>
        <c:crosses val="autoZero"/>
        <c:crossBetween val="between"/>
      </c:valAx>
      <c:spPr>
        <a:solidFill>
          <a:srgbClr val="C0C0C0"/>
        </a:solidFill>
        <a:ln w="12700">
          <a:solidFill>
            <a:srgbClr val="808080"/>
          </a:solidFill>
          <a:prstDash val="solid"/>
        </a:ln>
      </c:spPr>
    </c:plotArea>
    <c:legend>
      <c:legendPos val="r"/>
      <c:layout>
        <c:manualLayout>
          <c:xMode val="edge"/>
          <c:yMode val="edge"/>
          <c:x val="0.91921098258458311"/>
          <c:y val="0.20142838505243554"/>
          <c:w val="6.9135571783374372E-2"/>
          <c:h val="0.60191540945080735"/>
        </c:manualLayout>
      </c:layout>
      <c:overlay val="0"/>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28575</xdr:rowOff>
    </xdr:from>
    <xdr:to>
      <xdr:col>9</xdr:col>
      <xdr:colOff>0</xdr:colOff>
      <xdr:row>47</xdr:row>
      <xdr:rowOff>0</xdr:rowOff>
    </xdr:to>
    <xdr:graphicFrame macro="">
      <xdr:nvGraphicFramePr>
        <xdr:cNvPr id="18088015" name="Chart 1030" descr="FOIs discharged within the statutory timetable 88.11%">
          <a:extLst>
            <a:ext uri="{FF2B5EF4-FFF2-40B4-BE49-F238E27FC236}">
              <a16:creationId xmlns:a16="http://schemas.microsoft.com/office/drawing/2014/main" id="{CE56B2A5-A80E-4966-977C-0924CC429B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21"/>
  <sheetViews>
    <sheetView view="pageBreakPreview" zoomScale="75" zoomScaleNormal="75" zoomScaleSheetLayoutView="75" workbookViewId="0">
      <selection activeCell="I18" sqref="I18:I19"/>
    </sheetView>
  </sheetViews>
  <sheetFormatPr defaultRowHeight="12.75" x14ac:dyDescent="0.2"/>
  <cols>
    <col min="1" max="1" width="10.7109375" customWidth="1"/>
    <col min="2" max="2" width="15.7109375" customWidth="1"/>
    <col min="3" max="9" width="18.7109375" customWidth="1"/>
    <col min="10" max="10" width="10.7109375" customWidth="1"/>
    <col min="11" max="11" width="7.42578125" customWidth="1"/>
  </cols>
  <sheetData>
    <row r="2" spans="2:10" ht="20.100000000000001" customHeight="1" x14ac:dyDescent="0.2">
      <c r="C2" s="123" t="s">
        <v>43</v>
      </c>
      <c r="D2" s="124"/>
      <c r="E2" s="124"/>
      <c r="F2" s="124"/>
      <c r="G2" s="124"/>
      <c r="H2" s="125"/>
    </row>
    <row r="3" spans="2:10" ht="25.5" x14ac:dyDescent="0.2">
      <c r="B3" s="2" t="s">
        <v>62</v>
      </c>
      <c r="C3" s="1" t="s">
        <v>103</v>
      </c>
      <c r="D3" s="1" t="s">
        <v>104</v>
      </c>
      <c r="E3" s="1" t="s">
        <v>49</v>
      </c>
      <c r="F3" s="6" t="s">
        <v>12</v>
      </c>
      <c r="G3" s="6" t="s">
        <v>32</v>
      </c>
      <c r="H3" s="1" t="s">
        <v>30</v>
      </c>
      <c r="I3" s="1" t="s">
        <v>61</v>
      </c>
    </row>
    <row r="4" spans="2:10" x14ac:dyDescent="0.2">
      <c r="B4" s="2" t="s">
        <v>50</v>
      </c>
      <c r="C4" s="19">
        <f>'Data 2018'!U24</f>
        <v>71</v>
      </c>
      <c r="D4" s="19">
        <f>'Data 2018'!V24</f>
        <v>14</v>
      </c>
      <c r="E4" s="19">
        <f>'Data 2018'!W24</f>
        <v>9</v>
      </c>
      <c r="F4" s="19">
        <f>'Data 2018'!X24</f>
        <v>9</v>
      </c>
      <c r="G4" s="19">
        <f>'Data 2018'!Y24</f>
        <v>1</v>
      </c>
      <c r="H4" s="19">
        <f>'Data 2018'!Z24</f>
        <v>0</v>
      </c>
      <c r="I4" s="7">
        <f>'Data 2018'!T24</f>
        <v>104</v>
      </c>
    </row>
    <row r="5" spans="2:10" x14ac:dyDescent="0.2">
      <c r="B5" s="2" t="s">
        <v>51</v>
      </c>
      <c r="C5" s="19">
        <f>'Data 2018'!U25</f>
        <v>52</v>
      </c>
      <c r="D5" s="19">
        <f>'Data 2018'!V25</f>
        <v>16</v>
      </c>
      <c r="E5" s="19">
        <f>'Data 2018'!W25</f>
        <v>11</v>
      </c>
      <c r="F5" s="19">
        <f>'Data 2018'!X25</f>
        <v>10</v>
      </c>
      <c r="G5" s="19">
        <f>'Data 2018'!Y25</f>
        <v>5</v>
      </c>
      <c r="H5" s="19">
        <f>'Data 2018'!Z25</f>
        <v>1</v>
      </c>
      <c r="I5" s="7">
        <f>'Data 2018'!T25</f>
        <v>95</v>
      </c>
    </row>
    <row r="6" spans="2:10" x14ac:dyDescent="0.2">
      <c r="B6" s="2" t="s">
        <v>52</v>
      </c>
      <c r="C6" s="19">
        <f>'Data 2018'!U26</f>
        <v>63</v>
      </c>
      <c r="D6" s="19">
        <f>'Data 2018'!V26</f>
        <v>13</v>
      </c>
      <c r="E6" s="19">
        <f>'Data 2018'!W26</f>
        <v>23</v>
      </c>
      <c r="F6" s="19">
        <f>'Data 2018'!X26</f>
        <v>7</v>
      </c>
      <c r="G6" s="19">
        <f>'Data 2018'!Y26</f>
        <v>7</v>
      </c>
      <c r="H6" s="19">
        <f>'Data 2018'!Z26</f>
        <v>2</v>
      </c>
      <c r="I6" s="7">
        <f>'Data 2018'!T26</f>
        <v>115</v>
      </c>
    </row>
    <row r="7" spans="2:10" x14ac:dyDescent="0.2">
      <c r="B7" s="2" t="s">
        <v>53</v>
      </c>
      <c r="C7" s="19">
        <f>'Data 2018'!U27</f>
        <v>81</v>
      </c>
      <c r="D7" s="19">
        <f>'Data 2018'!V27</f>
        <v>11</v>
      </c>
      <c r="E7" s="19">
        <f>'Data 2018'!W27</f>
        <v>14</v>
      </c>
      <c r="F7" s="19">
        <f>'Data 2018'!X27</f>
        <v>9</v>
      </c>
      <c r="G7" s="19">
        <f>'Data 2018'!Y27</f>
        <v>1</v>
      </c>
      <c r="H7" s="19">
        <f>'Data 2018'!Z27</f>
        <v>0</v>
      </c>
      <c r="I7" s="7">
        <f>'Data 2018'!T27</f>
        <v>116</v>
      </c>
    </row>
    <row r="8" spans="2:10" x14ac:dyDescent="0.2">
      <c r="B8" s="2" t="s">
        <v>40</v>
      </c>
      <c r="C8" s="19">
        <f>'Data 2018'!U28</f>
        <v>60</v>
      </c>
      <c r="D8" s="19">
        <f>'Data 2018'!V28</f>
        <v>10</v>
      </c>
      <c r="E8" s="19">
        <f>'Data 2018'!W28</f>
        <v>12</v>
      </c>
      <c r="F8" s="19">
        <f>'Data 2018'!X28</f>
        <v>8</v>
      </c>
      <c r="G8" s="19">
        <f>'Data 2018'!Y28</f>
        <v>2</v>
      </c>
      <c r="H8" s="19">
        <f>'Data 2018'!Z28</f>
        <v>2</v>
      </c>
      <c r="I8" s="7">
        <f>'Data 2018'!T28</f>
        <v>94</v>
      </c>
      <c r="J8" s="14"/>
    </row>
    <row r="9" spans="2:10" x14ac:dyDescent="0.2">
      <c r="B9" s="2" t="s">
        <v>54</v>
      </c>
      <c r="C9" s="19">
        <f>'Data 2018'!U29</f>
        <v>57</v>
      </c>
      <c r="D9" s="19">
        <f>'Data 2018'!V29</f>
        <v>21</v>
      </c>
      <c r="E9" s="19">
        <f>'Data 2018'!W29</f>
        <v>7</v>
      </c>
      <c r="F9" s="19">
        <f>'Data 2018'!X29</f>
        <v>7</v>
      </c>
      <c r="G9" s="19">
        <f>'Data 2018'!Y29</f>
        <v>7</v>
      </c>
      <c r="H9" s="19">
        <f>'Data 2018'!Z29</f>
        <v>1</v>
      </c>
      <c r="I9" s="7">
        <f>'Data 2018'!T29</f>
        <v>100</v>
      </c>
    </row>
    <row r="10" spans="2:10" x14ac:dyDescent="0.2">
      <c r="B10" s="2" t="s">
        <v>55</v>
      </c>
      <c r="C10" s="19">
        <f>'Data 2018'!U30</f>
        <v>75</v>
      </c>
      <c r="D10" s="19">
        <f>'Data 2018'!V30</f>
        <v>17</v>
      </c>
      <c r="E10" s="19">
        <f>'Data 2018'!W30</f>
        <v>7</v>
      </c>
      <c r="F10" s="19">
        <f>'Data 2018'!X30</f>
        <v>8</v>
      </c>
      <c r="G10" s="19">
        <f>'Data 2018'!Y30</f>
        <v>7</v>
      </c>
      <c r="H10" s="19">
        <f>'Data 2018'!Z30</f>
        <v>0</v>
      </c>
      <c r="I10" s="7">
        <f>'Data 2018'!T30</f>
        <v>114</v>
      </c>
    </row>
    <row r="11" spans="2:10" x14ac:dyDescent="0.2">
      <c r="B11" s="2" t="s">
        <v>56</v>
      </c>
      <c r="C11" s="19">
        <f>'Data 2018'!U31</f>
        <v>62</v>
      </c>
      <c r="D11" s="19">
        <f>'Data 2018'!V31</f>
        <v>12</v>
      </c>
      <c r="E11" s="19">
        <f>'Data 2018'!W31</f>
        <v>11</v>
      </c>
      <c r="F11" s="19">
        <f>'Data 2018'!X31</f>
        <v>9</v>
      </c>
      <c r="G11" s="19">
        <f>'Data 2018'!Y31</f>
        <v>2</v>
      </c>
      <c r="H11" s="19">
        <f>'Data 2018'!Z31</f>
        <v>0</v>
      </c>
      <c r="I11" s="7">
        <f>'Data 2018'!T31</f>
        <v>96</v>
      </c>
    </row>
    <row r="12" spans="2:10" x14ac:dyDescent="0.2">
      <c r="B12" s="2" t="s">
        <v>57</v>
      </c>
      <c r="C12" s="19">
        <f>'Data 2018'!U32</f>
        <v>49</v>
      </c>
      <c r="D12" s="19">
        <f>'Data 2018'!V32</f>
        <v>10</v>
      </c>
      <c r="E12" s="19">
        <f>'Data 2018'!W32</f>
        <v>10</v>
      </c>
      <c r="F12" s="19">
        <f>'Data 2018'!X32</f>
        <v>6</v>
      </c>
      <c r="G12" s="19">
        <f>'Data 2018'!Y32</f>
        <v>4</v>
      </c>
      <c r="H12" s="19">
        <f>'Data 2018'!Z32</f>
        <v>1</v>
      </c>
      <c r="I12" s="7">
        <f>'Data 2018'!T32</f>
        <v>80</v>
      </c>
    </row>
    <row r="13" spans="2:10" x14ac:dyDescent="0.2">
      <c r="B13" s="2" t="s">
        <v>58</v>
      </c>
      <c r="C13" s="19">
        <f>'Data 2018'!U33</f>
        <v>60</v>
      </c>
      <c r="D13" s="19">
        <f>'Data 2018'!V33</f>
        <v>12</v>
      </c>
      <c r="E13" s="19">
        <f>'Data 2018'!W33</f>
        <v>12</v>
      </c>
      <c r="F13" s="19">
        <f>'Data 2018'!X33</f>
        <v>12</v>
      </c>
      <c r="G13" s="19">
        <f>'Data 2018'!Y33</f>
        <v>10</v>
      </c>
      <c r="H13" s="19">
        <f>'Data 2018'!Z33</f>
        <v>1</v>
      </c>
      <c r="I13" s="7">
        <f>'Data 2018'!T33</f>
        <v>107</v>
      </c>
    </row>
    <row r="14" spans="2:10" x14ac:dyDescent="0.2">
      <c r="B14" s="2" t="s">
        <v>59</v>
      </c>
      <c r="C14" s="19">
        <f>'Data 2018'!U34</f>
        <v>50</v>
      </c>
      <c r="D14" s="19">
        <f>'Data 2018'!V34</f>
        <v>8</v>
      </c>
      <c r="E14" s="19">
        <f>'Data 2018'!W34</f>
        <v>14</v>
      </c>
      <c r="F14" s="19">
        <f>'Data 2018'!X34</f>
        <v>6</v>
      </c>
      <c r="G14" s="19">
        <f>'Data 2018'!Y34</f>
        <v>9</v>
      </c>
      <c r="H14" s="19">
        <f>'Data 2018'!Z34</f>
        <v>1</v>
      </c>
      <c r="I14" s="7">
        <f>'Data 2018'!T34</f>
        <v>88</v>
      </c>
    </row>
    <row r="15" spans="2:10" x14ac:dyDescent="0.2">
      <c r="B15" s="2" t="s">
        <v>60</v>
      </c>
      <c r="C15" s="19">
        <f>'Data 2018'!U35</f>
        <v>25</v>
      </c>
      <c r="D15" s="19">
        <f>'Data 2018'!V35</f>
        <v>3</v>
      </c>
      <c r="E15" s="19">
        <f>'Data 2018'!W35</f>
        <v>4</v>
      </c>
      <c r="F15" s="19">
        <f>'Data 2018'!X35</f>
        <v>6</v>
      </c>
      <c r="G15" s="19">
        <f>'Data 2018'!Y35</f>
        <v>9</v>
      </c>
      <c r="H15" s="19">
        <f>'Data 2018'!Z35</f>
        <v>1</v>
      </c>
      <c r="I15" s="7">
        <f>'Data 2018'!T35</f>
        <v>48</v>
      </c>
    </row>
    <row r="16" spans="2:10" ht="9.75" customHeight="1" x14ac:dyDescent="0.2">
      <c r="I16" s="5"/>
    </row>
    <row r="17" spans="2:9" ht="6.75" customHeight="1" x14ac:dyDescent="0.2">
      <c r="B17" s="3"/>
      <c r="C17" s="4"/>
      <c r="D17" s="4"/>
      <c r="E17" s="4"/>
      <c r="F17" s="4"/>
      <c r="G17" s="4"/>
      <c r="H17" s="4"/>
      <c r="I17" s="4"/>
    </row>
    <row r="18" spans="2:9" ht="14.25" customHeight="1" x14ac:dyDescent="0.2">
      <c r="B18" s="119" t="s">
        <v>31</v>
      </c>
      <c r="C18" s="8">
        <f>'Data 2018'!U22</f>
        <v>705</v>
      </c>
      <c r="D18" s="8">
        <f>'Data 2018'!V22</f>
        <v>147</v>
      </c>
      <c r="E18" s="8">
        <f>'Data 2018'!W22</f>
        <v>134</v>
      </c>
      <c r="F18" s="8">
        <f>'Data 2018'!X22</f>
        <v>97</v>
      </c>
      <c r="G18" s="8">
        <f>'Data 2018'!Y22</f>
        <v>64</v>
      </c>
      <c r="H18" s="8">
        <f>'Data 2018'!Z22</f>
        <v>10</v>
      </c>
      <c r="I18" s="121">
        <f>SUM(I4:I15)</f>
        <v>1157</v>
      </c>
    </row>
    <row r="19" spans="2:9" ht="14.25" customHeight="1" x14ac:dyDescent="0.2">
      <c r="B19" s="120"/>
      <c r="C19" s="12"/>
      <c r="D19" s="12"/>
      <c r="E19" s="12"/>
      <c r="F19" s="12"/>
      <c r="G19" s="12"/>
      <c r="H19" s="12"/>
      <c r="I19" s="122"/>
    </row>
    <row r="21" spans="2:9" ht="15.75" x14ac:dyDescent="0.25">
      <c r="C21" s="9" t="s">
        <v>13</v>
      </c>
      <c r="F21" s="11">
        <v>0.88109999999999999</v>
      </c>
      <c r="G21" s="11"/>
      <c r="H21" s="10"/>
    </row>
  </sheetData>
  <mergeCells count="3">
    <mergeCell ref="B18:B19"/>
    <mergeCell ref="I18:I19"/>
    <mergeCell ref="C2:H2"/>
  </mergeCells>
  <phoneticPr fontId="1" type="noConversion"/>
  <pageMargins left="0.75" right="0.75" top="1" bottom="0.85" header="0.5" footer="0.5"/>
  <pageSetup paperSize="9" scale="75" orientation="landscape" r:id="rId1"/>
  <headerFooter alignWithMargins="0">
    <oddHeader>&amp;C&amp;"Arial,Bold"&amp;16FREEDOM OF INFORMATION
Requests 2011</oddHeader>
    <oddFooter>&amp;LRCBC Legal and Governance&amp;R&amp;D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6878"/>
  <sheetViews>
    <sheetView tabSelected="1" zoomScale="90" zoomScaleNormal="90" zoomScaleSheetLayoutView="75" workbookViewId="0">
      <pane ySplit="1" topLeftCell="A2123" activePane="bottomLeft" state="frozen"/>
      <selection pane="bottomLeft" activeCell="G2142" sqref="G2142:G2143"/>
    </sheetView>
  </sheetViews>
  <sheetFormatPr defaultRowHeight="12.75" x14ac:dyDescent="0.2"/>
  <cols>
    <col min="1" max="1" width="14.5703125" style="13" customWidth="1"/>
    <col min="2" max="2" width="38.42578125" style="13" customWidth="1"/>
    <col min="3" max="3" width="13.7109375" style="13" customWidth="1"/>
    <col min="4" max="4" width="23.5703125" style="13" hidden="1" customWidth="1"/>
    <col min="5" max="6" width="13.5703125" style="13" customWidth="1"/>
    <col min="7" max="7" width="13.85546875" style="13" customWidth="1"/>
    <col min="8" max="8" width="21.140625" style="13" customWidth="1"/>
    <col min="9" max="9" width="12.28515625" style="13" bestFit="1" customWidth="1"/>
    <col min="10" max="10" width="12.28515625" style="16" hidden="1" customWidth="1"/>
    <col min="11" max="11" width="20.7109375" style="13" customWidth="1"/>
    <col min="12" max="12" width="19.7109375" style="13" hidden="1" customWidth="1"/>
    <col min="13" max="13" width="25" style="13" customWidth="1"/>
    <col min="14" max="14" width="20.7109375" style="15" hidden="1" customWidth="1"/>
    <col min="15" max="15" width="42.85546875" style="15" customWidth="1"/>
    <col min="16" max="16" width="42.85546875" style="15" hidden="1" customWidth="1"/>
    <col min="17" max="17" width="41.5703125" style="15" hidden="1" customWidth="1"/>
    <col min="18" max="18" width="24" customWidth="1"/>
    <col min="19" max="19" width="1.7109375" customWidth="1"/>
    <col min="20" max="20" width="11.85546875" customWidth="1"/>
    <col min="21" max="21" width="15" customWidth="1"/>
    <col min="22" max="23" width="12.7109375" customWidth="1"/>
    <col min="24" max="24" width="15.28515625" customWidth="1"/>
    <col min="25" max="26" width="12.7109375" style="42" customWidth="1"/>
    <col min="27" max="27" width="12.7109375" customWidth="1"/>
    <col min="28" max="28" width="11.7109375" customWidth="1"/>
    <col min="29" max="29" width="17.5703125" customWidth="1"/>
  </cols>
  <sheetData>
    <row r="1" spans="1:26" ht="48.75" customHeight="1" x14ac:dyDescent="0.2">
      <c r="A1" s="24" t="s">
        <v>4</v>
      </c>
      <c r="B1" s="24" t="s">
        <v>5</v>
      </c>
      <c r="C1" s="24" t="s">
        <v>87</v>
      </c>
      <c r="D1" s="25" t="s">
        <v>88</v>
      </c>
      <c r="E1" s="24" t="s">
        <v>33</v>
      </c>
      <c r="F1" s="24" t="s">
        <v>76</v>
      </c>
      <c r="G1" s="24" t="s">
        <v>90</v>
      </c>
      <c r="H1" s="24" t="s">
        <v>41</v>
      </c>
      <c r="I1" s="26" t="s">
        <v>91</v>
      </c>
      <c r="J1" s="27" t="s">
        <v>97</v>
      </c>
      <c r="K1" s="26" t="s">
        <v>63</v>
      </c>
      <c r="L1" s="27" t="s">
        <v>93</v>
      </c>
      <c r="M1" s="24" t="s">
        <v>105</v>
      </c>
      <c r="N1" s="37" t="s">
        <v>92</v>
      </c>
      <c r="O1" s="47" t="s">
        <v>84</v>
      </c>
      <c r="P1" s="61" t="s">
        <v>18</v>
      </c>
      <c r="Q1" s="37" t="s">
        <v>89</v>
      </c>
      <c r="R1" s="39"/>
    </row>
    <row r="2" spans="1:26" s="17" customFormat="1" ht="12.75" customHeight="1" x14ac:dyDescent="0.2">
      <c r="A2" s="127" t="s">
        <v>116</v>
      </c>
      <c r="B2" s="135" t="s">
        <v>1657</v>
      </c>
      <c r="C2" s="127" t="s">
        <v>50</v>
      </c>
      <c r="D2" s="28" t="s">
        <v>50</v>
      </c>
      <c r="E2" s="133">
        <v>43102</v>
      </c>
      <c r="F2" s="133">
        <v>43103</v>
      </c>
      <c r="G2" s="133">
        <v>43130</v>
      </c>
      <c r="H2" s="133">
        <v>43123</v>
      </c>
      <c r="I2" s="131" t="s">
        <v>16</v>
      </c>
      <c r="J2" s="29" t="s">
        <v>16</v>
      </c>
      <c r="K2" s="129" t="s">
        <v>94</v>
      </c>
      <c r="L2" s="30" t="s">
        <v>94</v>
      </c>
      <c r="M2" s="127" t="s">
        <v>14</v>
      </c>
      <c r="N2" s="28" t="s">
        <v>14</v>
      </c>
      <c r="O2" s="33"/>
      <c r="P2" s="62"/>
      <c r="Q2" s="28" t="s">
        <v>20</v>
      </c>
      <c r="R2" s="40" t="s">
        <v>42</v>
      </c>
      <c r="S2" s="18"/>
      <c r="T2" s="18">
        <f>COUNTIF(I2:I2315,"Yes")</f>
        <v>993</v>
      </c>
      <c r="Y2" s="43"/>
      <c r="Z2" s="43"/>
    </row>
    <row r="3" spans="1:26" s="17" customFormat="1" ht="17.25" customHeight="1" x14ac:dyDescent="0.2">
      <c r="A3" s="128"/>
      <c r="B3" s="136"/>
      <c r="C3" s="128"/>
      <c r="D3" s="28" t="s">
        <v>51</v>
      </c>
      <c r="E3" s="134"/>
      <c r="F3" s="134"/>
      <c r="G3" s="134"/>
      <c r="H3" s="134"/>
      <c r="I3" s="132"/>
      <c r="J3" s="31" t="s">
        <v>28</v>
      </c>
      <c r="K3" s="130"/>
      <c r="L3" s="30" t="s">
        <v>86</v>
      </c>
      <c r="M3" s="128"/>
      <c r="N3" s="28" t="s">
        <v>15</v>
      </c>
      <c r="O3" s="33"/>
      <c r="P3" s="63"/>
      <c r="Q3" s="35" t="s">
        <v>82</v>
      </c>
      <c r="R3" s="40" t="s">
        <v>85</v>
      </c>
      <c r="S3" s="18"/>
      <c r="T3" s="18">
        <f>COUNTIF(I2:I2315,"No")</f>
        <v>134</v>
      </c>
      <c r="Y3" s="43"/>
      <c r="Z3" s="43"/>
    </row>
    <row r="4" spans="1:26" s="17" customFormat="1" ht="12.75" customHeight="1" x14ac:dyDescent="0.2">
      <c r="A4" s="127" t="s">
        <v>117</v>
      </c>
      <c r="B4" s="135" t="s">
        <v>1658</v>
      </c>
      <c r="C4" s="127" t="s">
        <v>50</v>
      </c>
      <c r="D4" s="28" t="s">
        <v>52</v>
      </c>
      <c r="E4" s="133">
        <v>43102</v>
      </c>
      <c r="F4" s="133">
        <v>43103</v>
      </c>
      <c r="G4" s="133">
        <v>43130</v>
      </c>
      <c r="H4" s="133">
        <v>43109</v>
      </c>
      <c r="I4" s="131" t="s">
        <v>16</v>
      </c>
      <c r="J4" s="32" t="s">
        <v>29</v>
      </c>
      <c r="K4" s="129" t="s">
        <v>94</v>
      </c>
      <c r="L4" s="30" t="s">
        <v>22</v>
      </c>
      <c r="M4" s="127" t="s">
        <v>14</v>
      </c>
      <c r="N4" s="28" t="s">
        <v>70</v>
      </c>
      <c r="O4" s="33"/>
      <c r="P4" s="63"/>
      <c r="Q4" s="35" t="s">
        <v>21</v>
      </c>
      <c r="R4" s="40" t="s">
        <v>29</v>
      </c>
      <c r="S4" s="18"/>
      <c r="T4" s="18">
        <f>COUNTIF(I2:I2315,"N/A")</f>
        <v>30</v>
      </c>
      <c r="U4" s="18"/>
      <c r="Y4" s="43"/>
      <c r="Z4" s="43"/>
    </row>
    <row r="5" spans="1:26" s="17" customFormat="1" ht="15" customHeight="1" x14ac:dyDescent="0.2">
      <c r="A5" s="128"/>
      <c r="B5" s="136"/>
      <c r="C5" s="128"/>
      <c r="D5" s="28" t="s">
        <v>53</v>
      </c>
      <c r="E5" s="134"/>
      <c r="F5" s="134"/>
      <c r="G5" s="134"/>
      <c r="H5" s="134"/>
      <c r="I5" s="132"/>
      <c r="J5" s="30"/>
      <c r="K5" s="130"/>
      <c r="L5" s="30" t="s">
        <v>96</v>
      </c>
      <c r="M5" s="128"/>
      <c r="N5" s="28" t="s">
        <v>17</v>
      </c>
      <c r="O5" s="33"/>
      <c r="P5" s="63"/>
      <c r="Q5" s="35" t="s">
        <v>7</v>
      </c>
      <c r="R5" s="36"/>
      <c r="Y5" s="43"/>
      <c r="Z5" s="43"/>
    </row>
    <row r="6" spans="1:26" s="17" customFormat="1" ht="15" customHeight="1" x14ac:dyDescent="0.2">
      <c r="A6" s="127" t="s">
        <v>118</v>
      </c>
      <c r="B6" s="135" t="s">
        <v>1659</v>
      </c>
      <c r="C6" s="127" t="s">
        <v>50</v>
      </c>
      <c r="D6" s="28" t="s">
        <v>40</v>
      </c>
      <c r="E6" s="133">
        <v>43102</v>
      </c>
      <c r="F6" s="133">
        <v>43103</v>
      </c>
      <c r="G6" s="133">
        <v>43130</v>
      </c>
      <c r="H6" s="133">
        <v>43109</v>
      </c>
      <c r="I6" s="131" t="s">
        <v>16</v>
      </c>
      <c r="J6" s="30"/>
      <c r="K6" s="129" t="s">
        <v>94</v>
      </c>
      <c r="L6" s="30" t="s">
        <v>95</v>
      </c>
      <c r="M6" s="127" t="s">
        <v>14</v>
      </c>
      <c r="N6" s="28" t="s">
        <v>73</v>
      </c>
      <c r="O6" s="33"/>
      <c r="P6" s="63"/>
      <c r="Q6" s="35" t="s">
        <v>83</v>
      </c>
      <c r="R6" s="40" t="s">
        <v>94</v>
      </c>
      <c r="S6" s="18"/>
      <c r="T6" s="18">
        <f>COUNTIF(K2:K2315,"Complete")</f>
        <v>1083</v>
      </c>
      <c r="Y6" s="43"/>
      <c r="Z6" s="43"/>
    </row>
    <row r="7" spans="1:26" s="17" customFormat="1" ht="12" customHeight="1" x14ac:dyDescent="0.2">
      <c r="A7" s="128"/>
      <c r="B7" s="136"/>
      <c r="C7" s="128"/>
      <c r="D7" s="28" t="s">
        <v>54</v>
      </c>
      <c r="E7" s="134"/>
      <c r="F7" s="134"/>
      <c r="G7" s="134"/>
      <c r="H7" s="134"/>
      <c r="I7" s="132"/>
      <c r="J7" s="30"/>
      <c r="K7" s="130"/>
      <c r="L7" s="30"/>
      <c r="M7" s="128"/>
      <c r="N7" s="35" t="s">
        <v>74</v>
      </c>
      <c r="O7" s="33"/>
      <c r="P7" s="63"/>
      <c r="Q7" s="35" t="s">
        <v>81</v>
      </c>
      <c r="R7" s="40" t="s">
        <v>86</v>
      </c>
      <c r="S7" s="18"/>
      <c r="T7" s="18">
        <f>COUNTIF(K2:K2315,"In Progress")</f>
        <v>44</v>
      </c>
      <c r="U7" s="18"/>
      <c r="Y7" s="43"/>
      <c r="Z7" s="43"/>
    </row>
    <row r="8" spans="1:26" s="17" customFormat="1" ht="15.75" customHeight="1" x14ac:dyDescent="0.2">
      <c r="A8" s="127" t="s">
        <v>119</v>
      </c>
      <c r="B8" s="135" t="s">
        <v>1660</v>
      </c>
      <c r="C8" s="127" t="s">
        <v>50</v>
      </c>
      <c r="D8" s="28" t="s">
        <v>55</v>
      </c>
      <c r="E8" s="133">
        <v>43102</v>
      </c>
      <c r="F8" s="133">
        <v>43103</v>
      </c>
      <c r="G8" s="133">
        <v>43130</v>
      </c>
      <c r="H8" s="133">
        <v>43109</v>
      </c>
      <c r="I8" s="131" t="s">
        <v>16</v>
      </c>
      <c r="J8" s="30"/>
      <c r="K8" s="129" t="s">
        <v>94</v>
      </c>
      <c r="L8" s="30"/>
      <c r="M8" s="127" t="s">
        <v>15</v>
      </c>
      <c r="N8" s="28"/>
      <c r="O8" s="33" t="s">
        <v>82</v>
      </c>
      <c r="P8" s="62"/>
      <c r="Q8" s="28" t="s">
        <v>101</v>
      </c>
      <c r="R8" s="40" t="s">
        <v>22</v>
      </c>
      <c r="S8" s="18"/>
      <c r="T8" s="18">
        <f>COUNTIF(K2:K2315,"Clarification Sought")</f>
        <v>20</v>
      </c>
      <c r="U8" s="18"/>
      <c r="V8" s="18"/>
      <c r="Y8" s="43"/>
      <c r="Z8" s="43"/>
    </row>
    <row r="9" spans="1:26" s="17" customFormat="1" ht="12.75" customHeight="1" x14ac:dyDescent="0.2">
      <c r="A9" s="128"/>
      <c r="B9" s="136"/>
      <c r="C9" s="128"/>
      <c r="D9" s="28" t="s">
        <v>56</v>
      </c>
      <c r="E9" s="134"/>
      <c r="F9" s="134"/>
      <c r="G9" s="134"/>
      <c r="H9" s="134"/>
      <c r="I9" s="132"/>
      <c r="J9" s="30"/>
      <c r="K9" s="130"/>
      <c r="L9" s="30"/>
      <c r="M9" s="128"/>
      <c r="N9" s="28"/>
      <c r="O9" s="33"/>
      <c r="P9" s="63"/>
      <c r="Q9" s="35" t="s">
        <v>102</v>
      </c>
      <c r="R9" s="40" t="s">
        <v>96</v>
      </c>
      <c r="S9" s="18"/>
      <c r="T9" s="18">
        <f>COUNTIF(K2:K2315,"Elapsed")</f>
        <v>1</v>
      </c>
      <c r="Y9" s="43"/>
      <c r="Z9" s="43"/>
    </row>
    <row r="10" spans="1:26" s="17" customFormat="1" ht="12.75" customHeight="1" x14ac:dyDescent="0.2">
      <c r="A10" s="127" t="s">
        <v>120</v>
      </c>
      <c r="B10" s="135" t="s">
        <v>1661</v>
      </c>
      <c r="C10" s="127" t="s">
        <v>50</v>
      </c>
      <c r="D10" s="28" t="s">
        <v>57</v>
      </c>
      <c r="E10" s="133">
        <v>43102</v>
      </c>
      <c r="F10" s="133">
        <v>43103</v>
      </c>
      <c r="G10" s="133">
        <v>43130</v>
      </c>
      <c r="H10" s="133">
        <v>43104</v>
      </c>
      <c r="I10" s="131" t="s">
        <v>16</v>
      </c>
      <c r="J10" s="30"/>
      <c r="K10" s="129" t="s">
        <v>94</v>
      </c>
      <c r="L10" s="30"/>
      <c r="M10" s="127" t="s">
        <v>17</v>
      </c>
      <c r="N10" s="28"/>
      <c r="O10" s="33" t="s">
        <v>82</v>
      </c>
      <c r="P10" s="63"/>
      <c r="Q10" s="35" t="s">
        <v>6</v>
      </c>
      <c r="R10" s="40" t="s">
        <v>95</v>
      </c>
      <c r="S10" s="18"/>
      <c r="T10" s="18">
        <f>COUNTIF(K2:K2315,"Withdrawn")</f>
        <v>9</v>
      </c>
      <c r="V10" s="18"/>
      <c r="W10" s="23"/>
      <c r="Y10" s="43"/>
      <c r="Z10" s="43"/>
    </row>
    <row r="11" spans="1:26" s="17" customFormat="1" ht="18.75" customHeight="1" x14ac:dyDescent="0.2">
      <c r="A11" s="128"/>
      <c r="B11" s="136"/>
      <c r="C11" s="128"/>
      <c r="D11" s="28" t="s">
        <v>58</v>
      </c>
      <c r="E11" s="134"/>
      <c r="F11" s="134"/>
      <c r="G11" s="134"/>
      <c r="H11" s="134"/>
      <c r="I11" s="132"/>
      <c r="J11" s="30"/>
      <c r="K11" s="130"/>
      <c r="L11" s="30"/>
      <c r="M11" s="128"/>
      <c r="N11" s="28"/>
      <c r="O11" s="33"/>
      <c r="P11" s="63"/>
      <c r="Q11" s="35" t="s">
        <v>37</v>
      </c>
      <c r="R11" s="36"/>
      <c r="Y11" s="43"/>
      <c r="Z11" s="43"/>
    </row>
    <row r="12" spans="1:26" s="17" customFormat="1" ht="14.25" customHeight="1" x14ac:dyDescent="0.2">
      <c r="A12" s="127" t="s">
        <v>121</v>
      </c>
      <c r="B12" s="135" t="s">
        <v>1662</v>
      </c>
      <c r="C12" s="127" t="s">
        <v>50</v>
      </c>
      <c r="D12" s="28" t="s">
        <v>59</v>
      </c>
      <c r="E12" s="133">
        <v>43102</v>
      </c>
      <c r="F12" s="133">
        <v>43103</v>
      </c>
      <c r="G12" s="133">
        <v>43130</v>
      </c>
      <c r="H12" s="133">
        <v>43115</v>
      </c>
      <c r="I12" s="131" t="s">
        <v>16</v>
      </c>
      <c r="J12" s="30"/>
      <c r="K12" s="129" t="s">
        <v>94</v>
      </c>
      <c r="L12" s="30"/>
      <c r="M12" s="127" t="s">
        <v>14</v>
      </c>
      <c r="N12" s="28"/>
      <c r="O12" s="33"/>
      <c r="P12" s="63"/>
      <c r="Q12" s="35" t="s">
        <v>38</v>
      </c>
      <c r="R12" s="40" t="s">
        <v>14</v>
      </c>
      <c r="S12" s="18"/>
      <c r="T12" s="18">
        <f>COUNTIF(M2:M2315,"Full Disclosure")</f>
        <v>705</v>
      </c>
      <c r="Y12" s="43"/>
      <c r="Z12" s="43"/>
    </row>
    <row r="13" spans="1:26" s="17" customFormat="1" ht="16.5" customHeight="1" x14ac:dyDescent="0.2">
      <c r="A13" s="128"/>
      <c r="B13" s="136"/>
      <c r="C13" s="128"/>
      <c r="D13" s="28" t="s">
        <v>60</v>
      </c>
      <c r="E13" s="134"/>
      <c r="F13" s="134"/>
      <c r="G13" s="134"/>
      <c r="H13" s="134"/>
      <c r="I13" s="132"/>
      <c r="J13" s="30"/>
      <c r="K13" s="130"/>
      <c r="L13" s="30"/>
      <c r="M13" s="128"/>
      <c r="N13" s="35"/>
      <c r="O13" s="33"/>
      <c r="P13" s="63"/>
      <c r="Q13" s="35" t="s">
        <v>71</v>
      </c>
      <c r="R13" s="40" t="s">
        <v>15</v>
      </c>
      <c r="S13" s="18"/>
      <c r="T13" s="18">
        <f>COUNTIF(M2:M2315,"Partial Disclosure")</f>
        <v>147</v>
      </c>
      <c r="Y13" s="43"/>
      <c r="Z13" s="43"/>
    </row>
    <row r="14" spans="1:26" s="17" customFormat="1" ht="15.75" customHeight="1" x14ac:dyDescent="0.2">
      <c r="A14" s="127" t="s">
        <v>122</v>
      </c>
      <c r="B14" s="135" t="s">
        <v>1663</v>
      </c>
      <c r="C14" s="127" t="s">
        <v>50</v>
      </c>
      <c r="D14" s="28"/>
      <c r="E14" s="133">
        <v>43102</v>
      </c>
      <c r="F14" s="133">
        <v>43103</v>
      </c>
      <c r="G14" s="133">
        <v>43130</v>
      </c>
      <c r="H14" s="133">
        <v>43109</v>
      </c>
      <c r="I14" s="131" t="s">
        <v>16</v>
      </c>
      <c r="J14" s="30"/>
      <c r="K14" s="129" t="s">
        <v>94</v>
      </c>
      <c r="L14" s="30"/>
      <c r="M14" s="127" t="s">
        <v>14</v>
      </c>
      <c r="N14" s="28"/>
      <c r="O14" s="33"/>
      <c r="P14" s="62"/>
      <c r="Q14" s="28" t="s">
        <v>79</v>
      </c>
      <c r="R14" s="40" t="s">
        <v>23</v>
      </c>
      <c r="S14" s="18"/>
      <c r="T14" s="18">
        <f>COUNTIF(M2:M2315,"Information Not Held")</f>
        <v>97</v>
      </c>
      <c r="Y14" s="43"/>
      <c r="Z14" s="43"/>
    </row>
    <row r="15" spans="1:26" s="17" customFormat="1" ht="21" customHeight="1" x14ac:dyDescent="0.2">
      <c r="A15" s="128"/>
      <c r="B15" s="136"/>
      <c r="C15" s="128"/>
      <c r="D15" s="28"/>
      <c r="E15" s="134"/>
      <c r="F15" s="134"/>
      <c r="G15" s="134"/>
      <c r="H15" s="134"/>
      <c r="I15" s="132"/>
      <c r="J15" s="30"/>
      <c r="K15" s="130"/>
      <c r="L15" s="30"/>
      <c r="M15" s="128"/>
      <c r="N15" s="28"/>
      <c r="O15" s="33"/>
      <c r="P15" s="63"/>
      <c r="Q15" s="35" t="s">
        <v>80</v>
      </c>
      <c r="R15" s="40" t="s">
        <v>17</v>
      </c>
      <c r="S15" s="18"/>
      <c r="T15" s="18">
        <f>COUNTIF(M2:M2315,"Refused")</f>
        <v>134</v>
      </c>
      <c r="Y15" s="43"/>
      <c r="Z15" s="43"/>
    </row>
    <row r="16" spans="1:26" s="17" customFormat="1" ht="20.25" customHeight="1" x14ac:dyDescent="0.2">
      <c r="A16" s="127" t="s">
        <v>123</v>
      </c>
      <c r="B16" s="141" t="s">
        <v>1664</v>
      </c>
      <c r="C16" s="127" t="s">
        <v>50</v>
      </c>
      <c r="D16" s="28"/>
      <c r="E16" s="133">
        <v>43102</v>
      </c>
      <c r="F16" s="133">
        <v>43103</v>
      </c>
      <c r="G16" s="133">
        <v>43130</v>
      </c>
      <c r="H16" s="133">
        <v>43132</v>
      </c>
      <c r="I16" s="131" t="s">
        <v>28</v>
      </c>
      <c r="J16" s="30"/>
      <c r="K16" s="129" t="s">
        <v>94</v>
      </c>
      <c r="L16" s="30"/>
      <c r="M16" s="127" t="s">
        <v>14</v>
      </c>
      <c r="N16" s="28"/>
      <c r="O16" s="33"/>
      <c r="P16" s="63"/>
      <c r="Q16" s="35" t="s">
        <v>34</v>
      </c>
      <c r="R16" s="40" t="s">
        <v>29</v>
      </c>
      <c r="S16" s="18"/>
      <c r="T16" s="18">
        <f>COUNTIF(M2:M2315,"N/A")</f>
        <v>0</v>
      </c>
      <c r="U16" s="18"/>
      <c r="Y16" s="43"/>
      <c r="Z16" s="43"/>
    </row>
    <row r="17" spans="1:27" s="17" customFormat="1" ht="21" customHeight="1" x14ac:dyDescent="0.2">
      <c r="A17" s="128"/>
      <c r="B17" s="142"/>
      <c r="C17" s="128"/>
      <c r="D17" s="28"/>
      <c r="E17" s="134"/>
      <c r="F17" s="134"/>
      <c r="G17" s="134"/>
      <c r="H17" s="134"/>
      <c r="I17" s="132"/>
      <c r="J17" s="30"/>
      <c r="K17" s="130"/>
      <c r="L17" s="30"/>
      <c r="M17" s="128"/>
      <c r="N17" s="28"/>
      <c r="O17" s="33"/>
      <c r="P17" s="63"/>
      <c r="Q17" s="35" t="s">
        <v>98</v>
      </c>
      <c r="R17" s="36"/>
      <c r="Y17" s="43"/>
      <c r="Z17" s="43"/>
    </row>
    <row r="18" spans="1:27" s="17" customFormat="1" ht="15" customHeight="1" x14ac:dyDescent="0.2">
      <c r="A18" s="127" t="s">
        <v>124</v>
      </c>
      <c r="B18" s="135" t="s">
        <v>1678</v>
      </c>
      <c r="C18" s="127" t="s">
        <v>50</v>
      </c>
      <c r="D18" s="28"/>
      <c r="E18" s="133">
        <v>43103</v>
      </c>
      <c r="F18" s="133">
        <v>43104</v>
      </c>
      <c r="G18" s="133">
        <v>43131</v>
      </c>
      <c r="H18" s="133">
        <v>43112</v>
      </c>
      <c r="I18" s="131" t="s">
        <v>16</v>
      </c>
      <c r="J18" s="30"/>
      <c r="K18" s="129" t="s">
        <v>94</v>
      </c>
      <c r="L18" s="30"/>
      <c r="M18" s="127" t="s">
        <v>15</v>
      </c>
      <c r="N18" s="28"/>
      <c r="O18" s="33" t="s">
        <v>82</v>
      </c>
      <c r="P18" s="63"/>
      <c r="Q18" s="35" t="s">
        <v>99</v>
      </c>
      <c r="R18" s="36"/>
      <c r="Y18" s="43"/>
      <c r="Z18" s="43"/>
    </row>
    <row r="19" spans="1:27" s="17" customFormat="1" ht="25.5" customHeight="1" x14ac:dyDescent="0.2">
      <c r="A19" s="128"/>
      <c r="B19" s="136"/>
      <c r="C19" s="128"/>
      <c r="D19" s="28"/>
      <c r="E19" s="134"/>
      <c r="F19" s="134"/>
      <c r="G19" s="134"/>
      <c r="H19" s="134"/>
      <c r="I19" s="132"/>
      <c r="J19" s="30"/>
      <c r="K19" s="130"/>
      <c r="L19" s="30"/>
      <c r="M19" s="128"/>
      <c r="N19" s="35"/>
      <c r="O19" s="33"/>
      <c r="P19" s="63"/>
      <c r="Q19" s="35" t="s">
        <v>35</v>
      </c>
      <c r="R19" s="36"/>
      <c r="U19" s="176" t="s">
        <v>100</v>
      </c>
      <c r="V19" s="176"/>
      <c r="W19" s="176"/>
      <c r="X19" s="176"/>
      <c r="Y19" s="176"/>
      <c r="Z19" s="176"/>
      <c r="AA19" s="45"/>
    </row>
    <row r="20" spans="1:27" s="17" customFormat="1" ht="15" customHeight="1" x14ac:dyDescent="0.2">
      <c r="A20" s="127" t="s">
        <v>125</v>
      </c>
      <c r="B20" s="135" t="s">
        <v>1665</v>
      </c>
      <c r="C20" s="127" t="s">
        <v>50</v>
      </c>
      <c r="D20" s="28"/>
      <c r="E20" s="133">
        <v>43103</v>
      </c>
      <c r="F20" s="133">
        <v>43104</v>
      </c>
      <c r="G20" s="133">
        <v>43131</v>
      </c>
      <c r="H20" s="133">
        <v>43122</v>
      </c>
      <c r="I20" s="131" t="s">
        <v>16</v>
      </c>
      <c r="J20" s="30"/>
      <c r="K20" s="129" t="s">
        <v>94</v>
      </c>
      <c r="L20" s="30"/>
      <c r="M20" s="127" t="s">
        <v>14</v>
      </c>
      <c r="N20" s="28"/>
      <c r="O20" s="33"/>
      <c r="P20" s="62"/>
      <c r="Q20" s="28" t="s">
        <v>77</v>
      </c>
      <c r="R20" s="36"/>
      <c r="T20" s="158" t="s">
        <v>24</v>
      </c>
      <c r="U20" s="156" t="s">
        <v>25</v>
      </c>
      <c r="V20" s="156" t="s">
        <v>26</v>
      </c>
      <c r="W20" s="153" t="s">
        <v>17</v>
      </c>
      <c r="X20" s="153" t="s">
        <v>44</v>
      </c>
      <c r="Y20" s="156" t="s">
        <v>64</v>
      </c>
      <c r="Z20" s="153" t="s">
        <v>30</v>
      </c>
      <c r="AA20" s="46"/>
    </row>
    <row r="21" spans="1:27" s="17" customFormat="1" ht="30" customHeight="1" x14ac:dyDescent="0.2">
      <c r="A21" s="128"/>
      <c r="B21" s="136"/>
      <c r="C21" s="128"/>
      <c r="D21" s="28"/>
      <c r="E21" s="134"/>
      <c r="F21" s="134"/>
      <c r="G21" s="134"/>
      <c r="H21" s="134"/>
      <c r="I21" s="132"/>
      <c r="J21" s="30"/>
      <c r="K21" s="130"/>
      <c r="L21" s="30"/>
      <c r="M21" s="128"/>
      <c r="N21" s="28"/>
      <c r="O21" s="33"/>
      <c r="P21" s="63"/>
      <c r="Q21" s="35" t="s">
        <v>78</v>
      </c>
      <c r="R21" s="36"/>
      <c r="T21" s="159"/>
      <c r="U21" s="160"/>
      <c r="V21" s="160"/>
      <c r="W21" s="154"/>
      <c r="X21" s="154"/>
      <c r="Y21" s="157"/>
      <c r="Z21" s="155"/>
      <c r="AA21" s="46"/>
    </row>
    <row r="22" spans="1:27" s="17" customFormat="1" ht="12.75" customHeight="1" x14ac:dyDescent="0.2">
      <c r="A22" s="127" t="s">
        <v>126</v>
      </c>
      <c r="B22" s="135" t="s">
        <v>1666</v>
      </c>
      <c r="C22" s="127" t="s">
        <v>50</v>
      </c>
      <c r="D22" s="28"/>
      <c r="E22" s="133">
        <v>43103</v>
      </c>
      <c r="F22" s="133">
        <v>43104</v>
      </c>
      <c r="G22" s="133">
        <v>43131</v>
      </c>
      <c r="H22" s="133">
        <v>43123</v>
      </c>
      <c r="I22" s="131" t="s">
        <v>16</v>
      </c>
      <c r="J22" s="30"/>
      <c r="K22" s="129" t="s">
        <v>94</v>
      </c>
      <c r="L22" s="30"/>
      <c r="M22" s="127" t="s">
        <v>14</v>
      </c>
      <c r="N22" s="28"/>
      <c r="O22" s="33"/>
      <c r="P22" s="63"/>
      <c r="Q22" s="75" t="s">
        <v>27</v>
      </c>
      <c r="R22" s="111" t="s">
        <v>45</v>
      </c>
      <c r="S22" s="18"/>
      <c r="T22" s="20">
        <f>SUM(T24:T35)</f>
        <v>1157</v>
      </c>
      <c r="U22" s="20">
        <f>COUNTIF(M$2:M$2315,"Full Disclosure")</f>
        <v>705</v>
      </c>
      <c r="V22" s="20">
        <f>COUNTIF(M$2:M$2315,"Partial Disclosure")</f>
        <v>147</v>
      </c>
      <c r="W22" s="116">
        <f>COUNTIF(M$2:M$2315,"Refused")</f>
        <v>134</v>
      </c>
      <c r="X22" s="116">
        <f>COUNTIF(M$2:M$2315,"Information Not Held")</f>
        <v>97</v>
      </c>
      <c r="Y22" s="20">
        <f>COUNTIF(M$2:M$2315,"In Progress/Clarification")</f>
        <v>64</v>
      </c>
      <c r="Z22" s="116">
        <f>COUNTIF(M$2:M$2315,"Lapsed/Withdrawn")</f>
        <v>10</v>
      </c>
      <c r="AA22" s="46">
        <f>SUM(U22:Z22)</f>
        <v>1157</v>
      </c>
    </row>
    <row r="23" spans="1:27" s="17" customFormat="1" ht="29.25" customHeight="1" x14ac:dyDescent="0.2">
      <c r="A23" s="128"/>
      <c r="B23" s="136"/>
      <c r="C23" s="128"/>
      <c r="D23" s="28"/>
      <c r="E23" s="134"/>
      <c r="F23" s="134"/>
      <c r="G23" s="134"/>
      <c r="H23" s="134"/>
      <c r="I23" s="132"/>
      <c r="J23" s="30"/>
      <c r="K23" s="130"/>
      <c r="L23" s="30"/>
      <c r="M23" s="128"/>
      <c r="N23" s="28"/>
      <c r="O23" s="33"/>
      <c r="P23" s="63"/>
      <c r="Q23" s="75" t="s">
        <v>46</v>
      </c>
      <c r="R23" s="76"/>
      <c r="T23" s="22"/>
      <c r="U23" s="22"/>
      <c r="V23" s="22"/>
      <c r="W23" s="117"/>
      <c r="X23" s="117"/>
      <c r="Y23" s="22"/>
      <c r="Z23" s="117"/>
      <c r="AA23" s="46"/>
    </row>
    <row r="24" spans="1:27" s="17" customFormat="1" ht="15.75" customHeight="1" x14ac:dyDescent="0.2">
      <c r="A24" s="127" t="s">
        <v>127</v>
      </c>
      <c r="B24" s="135" t="s">
        <v>1667</v>
      </c>
      <c r="C24" s="127" t="s">
        <v>50</v>
      </c>
      <c r="D24" s="28"/>
      <c r="E24" s="133">
        <v>43103</v>
      </c>
      <c r="F24" s="133">
        <v>43104</v>
      </c>
      <c r="G24" s="133">
        <v>43131</v>
      </c>
      <c r="H24" s="133">
        <v>43110</v>
      </c>
      <c r="I24" s="131" t="s">
        <v>16</v>
      </c>
      <c r="J24" s="30"/>
      <c r="K24" s="129" t="s">
        <v>94</v>
      </c>
      <c r="L24" s="30"/>
      <c r="M24" s="127" t="s">
        <v>15</v>
      </c>
      <c r="N24" s="28"/>
      <c r="O24" s="33"/>
      <c r="P24" s="63" t="s">
        <v>1683</v>
      </c>
      <c r="Q24" s="75" t="s">
        <v>72</v>
      </c>
      <c r="R24" s="111" t="s">
        <v>50</v>
      </c>
      <c r="S24" s="21"/>
      <c r="T24" s="20">
        <f>COUNTIF(C2:C2315,"January")</f>
        <v>104</v>
      </c>
      <c r="U24" s="20">
        <f>COUNTIFS(C2:C2489,"January",M2:M2489,"Full Disclosure")</f>
        <v>71</v>
      </c>
      <c r="V24" s="20">
        <f>COUNTIFS(C2:C2489,"January",M2:M2489,"Partial Disclosure")</f>
        <v>14</v>
      </c>
      <c r="W24" s="116">
        <f>COUNTIFS(C2:C2489,"January",M2:M2489,"Refused")</f>
        <v>9</v>
      </c>
      <c r="X24" s="116">
        <f>COUNTIFS(C2:C2489,"January",M2:M2489,"Information Not Held")</f>
        <v>9</v>
      </c>
      <c r="Y24" s="20">
        <f>COUNTIFS(C2:C2489,"January",M2:M2489,"In Progress/Clarification")</f>
        <v>1</v>
      </c>
      <c r="Z24" s="116">
        <f>COUNTIFS(C2:C2489,"January",M2:M2489,"Lapsed/Withdrawn")</f>
        <v>0</v>
      </c>
      <c r="AA24" s="46"/>
    </row>
    <row r="25" spans="1:27" s="17" customFormat="1" ht="23.25" customHeight="1" x14ac:dyDescent="0.2">
      <c r="A25" s="128"/>
      <c r="B25" s="136"/>
      <c r="C25" s="128"/>
      <c r="D25" s="28"/>
      <c r="E25" s="134"/>
      <c r="F25" s="134"/>
      <c r="G25" s="134"/>
      <c r="H25" s="134"/>
      <c r="I25" s="132"/>
      <c r="J25" s="30"/>
      <c r="K25" s="130"/>
      <c r="L25" s="30"/>
      <c r="M25" s="128"/>
      <c r="N25" s="35"/>
      <c r="O25" s="33"/>
      <c r="P25" s="63"/>
      <c r="Q25" s="75" t="s">
        <v>47</v>
      </c>
      <c r="R25" s="111" t="s">
        <v>51</v>
      </c>
      <c r="S25" s="21"/>
      <c r="T25" s="20">
        <f>COUNTIF(C2:C2315,"February")</f>
        <v>95</v>
      </c>
      <c r="U25" s="20">
        <f>COUNTIFS(C3:C2490,"February",M3:M2490,"Full Disclosure")</f>
        <v>52</v>
      </c>
      <c r="V25" s="20">
        <f>COUNTIFS(C3:C2490,"February",M3:M2490,"Partial Disclosure")</f>
        <v>16</v>
      </c>
      <c r="W25" s="116">
        <f>COUNTIFS(C3:C2490,"February",M3:M2490,"Refused")</f>
        <v>11</v>
      </c>
      <c r="X25" s="116">
        <f>COUNTIFS(C3:C2490,"February",M3:M2490,"Information Not Held")</f>
        <v>10</v>
      </c>
      <c r="Y25" s="20">
        <f>COUNTIFS(C3:C2490,"February",M3:M2490,"In Progress/Clarification")</f>
        <v>5</v>
      </c>
      <c r="Z25" s="116">
        <f>COUNTIFS(C3:C2490,"February",M3:M2490,"Lapsed/Withdrawn")</f>
        <v>1</v>
      </c>
      <c r="AA25" s="46"/>
    </row>
    <row r="26" spans="1:27" s="17" customFormat="1" ht="15.75" customHeight="1" x14ac:dyDescent="0.2">
      <c r="A26" s="127" t="s">
        <v>128</v>
      </c>
      <c r="B26" s="135" t="s">
        <v>1668</v>
      </c>
      <c r="C26" s="127" t="s">
        <v>50</v>
      </c>
      <c r="D26" s="28"/>
      <c r="E26" s="133">
        <v>43103</v>
      </c>
      <c r="F26" s="133">
        <v>43104</v>
      </c>
      <c r="G26" s="133">
        <v>43131</v>
      </c>
      <c r="H26" s="133">
        <v>43124</v>
      </c>
      <c r="I26" s="131" t="s">
        <v>16</v>
      </c>
      <c r="J26" s="30"/>
      <c r="K26" s="129" t="s">
        <v>94</v>
      </c>
      <c r="L26" s="30"/>
      <c r="M26" s="127" t="s">
        <v>14</v>
      </c>
      <c r="N26" s="28"/>
      <c r="O26" s="33"/>
      <c r="P26" s="62"/>
      <c r="Q26" s="83" t="s">
        <v>48</v>
      </c>
      <c r="R26" s="111" t="s">
        <v>52</v>
      </c>
      <c r="S26" s="21"/>
      <c r="T26" s="20">
        <f>COUNTIF(C2:C2315,"March")</f>
        <v>115</v>
      </c>
      <c r="U26" s="20">
        <f>COUNTIFS(C4:C2491,"March",M4:M2491,"Full Disclosure")</f>
        <v>63</v>
      </c>
      <c r="V26" s="20">
        <f>COUNTIFS(C4:C2491,"March",M4:M2491,"Partial Disclosure")</f>
        <v>13</v>
      </c>
      <c r="W26" s="116">
        <f>COUNTIFS(C4:C2491,"March",M4:M2491,"Refused")</f>
        <v>23</v>
      </c>
      <c r="X26" s="116">
        <f>COUNTIFS(C4:C2491,"March",M4:M2491,"Information Not Held")</f>
        <v>7</v>
      </c>
      <c r="Y26" s="20">
        <f>COUNTIFS(C4:C2491,"March",M4:M2491,"In Progress/Clarification")</f>
        <v>7</v>
      </c>
      <c r="Z26" s="116">
        <f>COUNTIFS(C4:C2491,"March",M4:M2491,"Lapsed/Withdrawn")</f>
        <v>2</v>
      </c>
      <c r="AA26" s="46"/>
    </row>
    <row r="27" spans="1:27" s="17" customFormat="1" ht="25.5" customHeight="1" x14ac:dyDescent="0.2">
      <c r="A27" s="128"/>
      <c r="B27" s="136"/>
      <c r="C27" s="128"/>
      <c r="D27" s="28"/>
      <c r="E27" s="134"/>
      <c r="F27" s="134"/>
      <c r="G27" s="134"/>
      <c r="H27" s="134"/>
      <c r="I27" s="132"/>
      <c r="J27" s="30"/>
      <c r="K27" s="130"/>
      <c r="L27" s="30"/>
      <c r="M27" s="128"/>
      <c r="N27" s="28"/>
      <c r="O27" s="33"/>
      <c r="P27" s="63"/>
      <c r="Q27" s="75"/>
      <c r="R27" s="111" t="s">
        <v>53</v>
      </c>
      <c r="S27" s="21"/>
      <c r="T27" s="20">
        <f>COUNTIF(C2:C2315,"April")</f>
        <v>116</v>
      </c>
      <c r="U27" s="20">
        <f>COUNTIFS(C5:C2492,"April",M5:M2492,"Full Disclosure")</f>
        <v>81</v>
      </c>
      <c r="V27" s="20">
        <f>COUNTIFS(C5:C2492,"April",M5:M2492,"Partial Disclosure")</f>
        <v>11</v>
      </c>
      <c r="W27" s="116">
        <f>COUNTIFS(C5:C2492,"April",M5:M2492,"Refused")</f>
        <v>14</v>
      </c>
      <c r="X27" s="116">
        <f>COUNTIFS(C5:C2492,"April",M5:M2492,"Information Not Held")</f>
        <v>9</v>
      </c>
      <c r="Y27" s="20">
        <f>COUNTIFS(C5:C2492,"April",M5:M2492,"In Progress/Clarification")</f>
        <v>1</v>
      </c>
      <c r="Z27" s="116">
        <f>COUNTIFS(C5:C2492,"April",M5:M2492,"Lapsed/Withdrawn")</f>
        <v>0</v>
      </c>
      <c r="AA27" s="46"/>
    </row>
    <row r="28" spans="1:27" s="17" customFormat="1" ht="12.75" customHeight="1" x14ac:dyDescent="0.2">
      <c r="A28" s="127" t="s">
        <v>129</v>
      </c>
      <c r="B28" s="135" t="s">
        <v>1669</v>
      </c>
      <c r="C28" s="127" t="s">
        <v>50</v>
      </c>
      <c r="D28" s="28"/>
      <c r="E28" s="133">
        <v>43103</v>
      </c>
      <c r="F28" s="133">
        <v>43104</v>
      </c>
      <c r="G28" s="133">
        <v>43131</v>
      </c>
      <c r="H28" s="133">
        <v>43123</v>
      </c>
      <c r="I28" s="131" t="s">
        <v>16</v>
      </c>
      <c r="J28" s="30"/>
      <c r="K28" s="129" t="s">
        <v>94</v>
      </c>
      <c r="L28" s="30"/>
      <c r="M28" s="127" t="s">
        <v>14</v>
      </c>
      <c r="N28" s="28"/>
      <c r="O28" s="33"/>
      <c r="P28" s="63"/>
      <c r="Q28" s="75"/>
      <c r="R28" s="111" t="s">
        <v>40</v>
      </c>
      <c r="S28" s="21"/>
      <c r="T28" s="20">
        <f>COUNTIF(C2:C2315,"May")</f>
        <v>94</v>
      </c>
      <c r="U28" s="20">
        <f>COUNTIFS(C6:C2493,"May",M6:M2493,"Full Disclosure")</f>
        <v>60</v>
      </c>
      <c r="V28" s="20">
        <f>COUNTIFS(C6:C2493,"May",M6:M2493,"Partial Disclosure")</f>
        <v>10</v>
      </c>
      <c r="W28" s="116">
        <f>COUNTIFS(C6:C2493,"May",M6:M2493,"Refused")</f>
        <v>12</v>
      </c>
      <c r="X28" s="116">
        <f>COUNTIFS(C6:C2493,"May",M6:M2493,"Information Not Held")</f>
        <v>8</v>
      </c>
      <c r="Y28" s="20">
        <f>COUNTIFS(C6:C2493,"May",M6:M2493,"In Progress/Clarification")</f>
        <v>2</v>
      </c>
      <c r="Z28" s="116">
        <f>COUNTIFS(C6:C2493,"May",M6:M2493,"Lapsed/Withdrawn")</f>
        <v>2</v>
      </c>
      <c r="AA28" s="46"/>
    </row>
    <row r="29" spans="1:27" s="17" customFormat="1" ht="27.75" customHeight="1" x14ac:dyDescent="0.2">
      <c r="A29" s="128"/>
      <c r="B29" s="136"/>
      <c r="C29" s="128"/>
      <c r="D29" s="28"/>
      <c r="E29" s="134"/>
      <c r="F29" s="134"/>
      <c r="G29" s="134"/>
      <c r="H29" s="134"/>
      <c r="I29" s="132"/>
      <c r="J29" s="30"/>
      <c r="K29" s="130"/>
      <c r="L29" s="30"/>
      <c r="M29" s="128"/>
      <c r="N29" s="28"/>
      <c r="O29" s="33"/>
      <c r="P29" s="63"/>
      <c r="Q29" s="75"/>
      <c r="R29" s="111" t="s">
        <v>54</v>
      </c>
      <c r="S29" s="21"/>
      <c r="T29" s="20">
        <f>COUNTIF(C2:C2315,"June")</f>
        <v>100</v>
      </c>
      <c r="U29" s="20">
        <f>COUNTIFS(C7:C2494,"June",M7:M2494,"Full Disclosure")</f>
        <v>57</v>
      </c>
      <c r="V29" s="20">
        <f>COUNTIFS(C7:C2494,"June",M7:M2494,"Partial Disclosure")</f>
        <v>21</v>
      </c>
      <c r="W29" s="116">
        <f>COUNTIFS(C7:C2494,"June",M7:M2494,"Refused")</f>
        <v>7</v>
      </c>
      <c r="X29" s="116">
        <f>COUNTIFS(C7:C2494,"June",M7:M2494,"Information Not Held")</f>
        <v>7</v>
      </c>
      <c r="Y29" s="20">
        <f>COUNTIFS(C7:C2494,"June",M7:M2494,"In Progress/Clarification")</f>
        <v>7</v>
      </c>
      <c r="Z29" s="116">
        <f>COUNTIFS(C7:C2494,"June",M7:M2494,"Lapsed/Withdrawn")</f>
        <v>1</v>
      </c>
      <c r="AA29" s="46"/>
    </row>
    <row r="30" spans="1:27" s="17" customFormat="1" ht="15.75" customHeight="1" x14ac:dyDescent="0.2">
      <c r="A30" s="127" t="s">
        <v>130</v>
      </c>
      <c r="B30" s="135" t="s">
        <v>1670</v>
      </c>
      <c r="C30" s="127" t="s">
        <v>50</v>
      </c>
      <c r="D30" s="28"/>
      <c r="E30" s="133">
        <v>43104</v>
      </c>
      <c r="F30" s="133">
        <v>43105</v>
      </c>
      <c r="G30" s="133">
        <v>43132</v>
      </c>
      <c r="H30" s="133">
        <v>43124</v>
      </c>
      <c r="I30" s="131" t="s">
        <v>16</v>
      </c>
      <c r="J30" s="30"/>
      <c r="K30" s="129" t="s">
        <v>94</v>
      </c>
      <c r="L30" s="30"/>
      <c r="M30" s="127" t="s">
        <v>14</v>
      </c>
      <c r="N30" s="28"/>
      <c r="O30" s="33"/>
      <c r="P30" s="63"/>
      <c r="Q30" s="75"/>
      <c r="R30" s="111" t="s">
        <v>55</v>
      </c>
      <c r="S30" s="21"/>
      <c r="T30" s="20">
        <f>COUNTIF(C2:C2315,"July")</f>
        <v>114</v>
      </c>
      <c r="U30" s="20">
        <f>COUNTIFS(C8:C2495,"July",M8:M2495,"Full Disclosure")</f>
        <v>75</v>
      </c>
      <c r="V30" s="20">
        <f>COUNTIFS(C8:C2495,"July",M8:M2495,"Partial Disclosure")</f>
        <v>17</v>
      </c>
      <c r="W30" s="116">
        <f>COUNTIFS(C8:C2495,"July",M8:M2495,"Refused")</f>
        <v>7</v>
      </c>
      <c r="X30" s="116">
        <f>COUNTIFS(C8:C2495,"July",M8:M2495,"Information Not Held")</f>
        <v>8</v>
      </c>
      <c r="Y30" s="20">
        <f>COUNTIFS(C8:C2495,"July",M8:M2495,"In Progress/Clarification")</f>
        <v>7</v>
      </c>
      <c r="Z30" s="116">
        <f>COUNTIFS(C8:C2495,"July",M8:M2495,"Lapsed/Withdrawn")</f>
        <v>0</v>
      </c>
      <c r="AA30" s="46"/>
    </row>
    <row r="31" spans="1:27" s="17" customFormat="1" ht="29.25" customHeight="1" x14ac:dyDescent="0.2">
      <c r="A31" s="128"/>
      <c r="B31" s="136"/>
      <c r="C31" s="128"/>
      <c r="D31" s="28"/>
      <c r="E31" s="134"/>
      <c r="F31" s="134"/>
      <c r="G31" s="134"/>
      <c r="H31" s="134"/>
      <c r="I31" s="132"/>
      <c r="J31" s="30"/>
      <c r="K31" s="130"/>
      <c r="L31" s="30"/>
      <c r="M31" s="128"/>
      <c r="N31" s="35"/>
      <c r="O31" s="33"/>
      <c r="P31" s="63"/>
      <c r="Q31" s="75"/>
      <c r="R31" s="111" t="s">
        <v>56</v>
      </c>
      <c r="S31" s="21"/>
      <c r="T31" s="20">
        <f>COUNTIF(C2:C2315,"August")</f>
        <v>96</v>
      </c>
      <c r="U31" s="20">
        <f>COUNTIFS(C9:C2496,"August",M9:M2496,"Full Disclosure")</f>
        <v>62</v>
      </c>
      <c r="V31" s="20">
        <f>COUNTIFS(C9:C2496,"August",M9:M2496,"Partial Disclosure")</f>
        <v>12</v>
      </c>
      <c r="W31" s="116">
        <f>COUNTIFS(C9:C2496,"August",M9:M2496,"Refused")</f>
        <v>11</v>
      </c>
      <c r="X31" s="116">
        <f>COUNTIFS(C9:C2496,"August",M9:M2496,"Information Not Held")</f>
        <v>9</v>
      </c>
      <c r="Y31" s="20">
        <f>COUNTIFS(C9:C2496,"August",M9:M2496,"In Progress/Clarification")</f>
        <v>2</v>
      </c>
      <c r="Z31" s="116">
        <f>COUNTIFS(C9:C2496,"August",M9:M2496,"Lapsed/Withdrawn")</f>
        <v>0</v>
      </c>
      <c r="AA31" s="46"/>
    </row>
    <row r="32" spans="1:27" s="17" customFormat="1" ht="15.75" customHeight="1" x14ac:dyDescent="0.2">
      <c r="A32" s="127" t="s">
        <v>131</v>
      </c>
      <c r="B32" s="135" t="s">
        <v>1671</v>
      </c>
      <c r="C32" s="127" t="s">
        <v>50</v>
      </c>
      <c r="D32" s="28"/>
      <c r="E32" s="133">
        <v>43104</v>
      </c>
      <c r="F32" s="133">
        <v>43105</v>
      </c>
      <c r="G32" s="133">
        <v>43132</v>
      </c>
      <c r="H32" s="133">
        <v>43125</v>
      </c>
      <c r="I32" s="131" t="s">
        <v>16</v>
      </c>
      <c r="J32" s="30"/>
      <c r="K32" s="129" t="s">
        <v>94</v>
      </c>
      <c r="L32" s="30"/>
      <c r="M32" s="127" t="s">
        <v>70</v>
      </c>
      <c r="N32" s="28"/>
      <c r="O32" s="33"/>
      <c r="P32" s="62"/>
      <c r="Q32" s="83"/>
      <c r="R32" s="111" t="s">
        <v>57</v>
      </c>
      <c r="S32" s="21"/>
      <c r="T32" s="20">
        <f>COUNTIF(C2:C2315,"September")</f>
        <v>80</v>
      </c>
      <c r="U32" s="20">
        <f>COUNTIFS(C10:C2497,"September",M10:M2497,"Full Disclosure")</f>
        <v>49</v>
      </c>
      <c r="V32" s="20">
        <f>COUNTIFS(C10:C2497,"September",M10:M2497,"Partial Disclosure")</f>
        <v>10</v>
      </c>
      <c r="W32" s="116">
        <f>COUNTIFS(C10:C2497,"September",M10:M2497,"Refused")</f>
        <v>10</v>
      </c>
      <c r="X32" s="116">
        <f>COUNTIFS(C10:C2497,"September",M10:M2497,"Information Not Held")</f>
        <v>6</v>
      </c>
      <c r="Y32" s="20">
        <f>COUNTIFS(C10:C2497,"September",M10:M2497,"In Progress/Clarification")</f>
        <v>4</v>
      </c>
      <c r="Z32" s="116">
        <f>COUNTIFS(C10:C2497,"September",M10:M2497,"Lapsed/Withdrawn")</f>
        <v>1</v>
      </c>
      <c r="AA32" s="46"/>
    </row>
    <row r="33" spans="1:29" s="17" customFormat="1" ht="28.5" customHeight="1" x14ac:dyDescent="0.2">
      <c r="A33" s="128"/>
      <c r="B33" s="136"/>
      <c r="C33" s="128"/>
      <c r="D33" s="28"/>
      <c r="E33" s="134"/>
      <c r="F33" s="134"/>
      <c r="G33" s="134"/>
      <c r="H33" s="134"/>
      <c r="I33" s="132"/>
      <c r="J33" s="30"/>
      <c r="K33" s="130"/>
      <c r="L33" s="30"/>
      <c r="M33" s="128"/>
      <c r="N33" s="28"/>
      <c r="O33" s="33"/>
      <c r="P33" s="63"/>
      <c r="Q33" s="75"/>
      <c r="R33" s="111" t="s">
        <v>58</v>
      </c>
      <c r="S33" s="21"/>
      <c r="T33" s="20">
        <f>COUNTIF(C2:C2315,"October")</f>
        <v>107</v>
      </c>
      <c r="U33" s="20">
        <f>COUNTIFS(C11:C2498,"October",M11:M2498,"Full Disclosure")</f>
        <v>60</v>
      </c>
      <c r="V33" s="20">
        <f>COUNTIFS(C11:C2498,"October",M11:M2498,"Partial Disclosure")</f>
        <v>12</v>
      </c>
      <c r="W33" s="116">
        <f>COUNTIFS(C11:C2498,"October",M11:M2498,"Refused")</f>
        <v>12</v>
      </c>
      <c r="X33" s="116">
        <f>COUNTIFS(C11:C2498,"October",M11:M2498,"Information Not Held")</f>
        <v>12</v>
      </c>
      <c r="Y33" s="20">
        <f>COUNTIFS(C11:C2498,"October",M11:M2498,"In Progress/Clarification")</f>
        <v>10</v>
      </c>
      <c r="Z33" s="116">
        <f>COUNTIFS(C11:C2498,"October",M11:M2498,"Lapsed/Withdrawn")</f>
        <v>1</v>
      </c>
      <c r="AA33" s="46"/>
    </row>
    <row r="34" spans="1:29" s="17" customFormat="1" ht="12.75" customHeight="1" x14ac:dyDescent="0.2">
      <c r="A34" s="127" t="s">
        <v>132</v>
      </c>
      <c r="B34" s="135" t="s">
        <v>1680</v>
      </c>
      <c r="C34" s="127" t="s">
        <v>50</v>
      </c>
      <c r="D34" s="28"/>
      <c r="E34" s="133">
        <v>43104</v>
      </c>
      <c r="F34" s="133">
        <v>43105</v>
      </c>
      <c r="G34" s="133">
        <v>43132</v>
      </c>
      <c r="H34" s="133">
        <v>43125</v>
      </c>
      <c r="I34" s="131" t="s">
        <v>16</v>
      </c>
      <c r="J34" s="30"/>
      <c r="K34" s="129" t="s">
        <v>94</v>
      </c>
      <c r="L34" s="30"/>
      <c r="M34" s="127" t="s">
        <v>14</v>
      </c>
      <c r="N34" s="28"/>
      <c r="O34" s="33"/>
      <c r="P34" s="63"/>
      <c r="Q34" s="75"/>
      <c r="R34" s="111" t="s">
        <v>59</v>
      </c>
      <c r="S34" s="21"/>
      <c r="T34" s="20">
        <f>COUNTIF(C2:C2315,"November")</f>
        <v>88</v>
      </c>
      <c r="U34" s="20">
        <f>COUNTIFS(C12:C2499,"November",M12:M2499,"Full Disclosure")</f>
        <v>50</v>
      </c>
      <c r="V34" s="20">
        <f>COUNTIFS(C12:C2499,"November",M12:M2499,"Partial Disclosure")</f>
        <v>8</v>
      </c>
      <c r="W34" s="116">
        <f>COUNTIFS(C12:C2499,"November",M12:M2499,"Refused")</f>
        <v>14</v>
      </c>
      <c r="X34" s="116">
        <f>COUNTIFS(C12:C2499,"November",M12:M2499,"Information Not Held")</f>
        <v>6</v>
      </c>
      <c r="Y34" s="20">
        <f>COUNTIFS(C12:C2499,"November",M12:M2499,"In Progress/Clarification")</f>
        <v>9</v>
      </c>
      <c r="Z34" s="116">
        <f>COUNTIFS(C12:C2499,"November",M12:M2499,"Lapsed/Withdrawn")</f>
        <v>1</v>
      </c>
      <c r="AA34" s="46"/>
    </row>
    <row r="35" spans="1:29" s="17" customFormat="1" ht="27.75" customHeight="1" x14ac:dyDescent="0.2">
      <c r="A35" s="128"/>
      <c r="B35" s="136"/>
      <c r="C35" s="128"/>
      <c r="D35" s="28"/>
      <c r="E35" s="134"/>
      <c r="F35" s="134"/>
      <c r="G35" s="134"/>
      <c r="H35" s="134"/>
      <c r="I35" s="132"/>
      <c r="J35" s="30"/>
      <c r="K35" s="130"/>
      <c r="L35" s="30"/>
      <c r="M35" s="128"/>
      <c r="N35" s="28"/>
      <c r="O35" s="33"/>
      <c r="P35" s="63"/>
      <c r="Q35" s="75"/>
      <c r="R35" s="111" t="s">
        <v>60</v>
      </c>
      <c r="S35" s="21"/>
      <c r="T35" s="20">
        <f>COUNTIF(C2:C2315,"December")</f>
        <v>48</v>
      </c>
      <c r="U35" s="20">
        <f>COUNTIFS(C13:C2500,"December",M13:M2500,"Full Disclosure")</f>
        <v>25</v>
      </c>
      <c r="V35" s="20">
        <f>COUNTIFS(C13:C2500,"December",M13:M2500,"Partial Disclosure")</f>
        <v>3</v>
      </c>
      <c r="W35" s="116">
        <f>COUNTIFS(C13:C2500,"December",M13:M2500,"Refused")</f>
        <v>4</v>
      </c>
      <c r="X35" s="116">
        <f>COUNTIFS(C13:C2500,"December",M13:M2500,"Information Not Held")</f>
        <v>6</v>
      </c>
      <c r="Y35" s="20">
        <f>COUNTIFS(C13:C2500,"December",M13:M2500,"In Progress/Clarification")</f>
        <v>9</v>
      </c>
      <c r="Z35" s="116">
        <f>COUNTIFS(C13:C2500,"December",M13:M2500,"Lapsed/Withdrawn")</f>
        <v>1</v>
      </c>
      <c r="AA35" s="46"/>
    </row>
    <row r="36" spans="1:29" s="17" customFormat="1" ht="15" customHeight="1" x14ac:dyDescent="0.2">
      <c r="A36" s="127" t="s">
        <v>133</v>
      </c>
      <c r="B36" s="135" t="s">
        <v>1679</v>
      </c>
      <c r="C36" s="127" t="s">
        <v>50</v>
      </c>
      <c r="D36" s="28"/>
      <c r="E36" s="133">
        <v>43104</v>
      </c>
      <c r="F36" s="133">
        <v>43105</v>
      </c>
      <c r="G36" s="133">
        <v>43132</v>
      </c>
      <c r="H36" s="133">
        <v>43125</v>
      </c>
      <c r="I36" s="131" t="s">
        <v>16</v>
      </c>
      <c r="J36" s="30"/>
      <c r="K36" s="129" t="s">
        <v>94</v>
      </c>
      <c r="L36" s="30"/>
      <c r="M36" s="127" t="s">
        <v>14</v>
      </c>
      <c r="N36" s="28"/>
      <c r="O36" s="33"/>
      <c r="P36" s="63"/>
      <c r="Q36" s="35"/>
      <c r="R36" s="36"/>
      <c r="U36" s="17">
        <f t="shared" ref="U36:Z36" si="0">SUM(U24:U35)</f>
        <v>705</v>
      </c>
      <c r="V36" s="17">
        <f t="shared" si="0"/>
        <v>147</v>
      </c>
      <c r="W36" s="118">
        <f t="shared" si="0"/>
        <v>134</v>
      </c>
      <c r="X36" s="118">
        <f t="shared" si="0"/>
        <v>97</v>
      </c>
      <c r="Y36" s="43">
        <f t="shared" si="0"/>
        <v>64</v>
      </c>
      <c r="Z36" s="43">
        <f t="shared" si="0"/>
        <v>10</v>
      </c>
    </row>
    <row r="37" spans="1:29" s="17" customFormat="1" ht="30" customHeight="1" x14ac:dyDescent="0.2">
      <c r="A37" s="128"/>
      <c r="B37" s="136"/>
      <c r="C37" s="128"/>
      <c r="D37" s="28"/>
      <c r="E37" s="134"/>
      <c r="F37" s="134"/>
      <c r="G37" s="134"/>
      <c r="H37" s="134"/>
      <c r="I37" s="132"/>
      <c r="J37" s="30"/>
      <c r="K37" s="130"/>
      <c r="L37" s="30"/>
      <c r="M37" s="128"/>
      <c r="N37" s="35"/>
      <c r="O37" s="33"/>
      <c r="P37" s="63"/>
      <c r="Q37" s="35"/>
      <c r="R37" s="36"/>
      <c r="Y37" s="43"/>
      <c r="Z37" s="43"/>
    </row>
    <row r="38" spans="1:29" s="17" customFormat="1" ht="15" customHeight="1" x14ac:dyDescent="0.2">
      <c r="A38" s="127" t="s">
        <v>134</v>
      </c>
      <c r="B38" s="135" t="s">
        <v>1672</v>
      </c>
      <c r="C38" s="127" t="s">
        <v>50</v>
      </c>
      <c r="D38" s="28"/>
      <c r="E38" s="133">
        <v>43105</v>
      </c>
      <c r="F38" s="133">
        <v>43108</v>
      </c>
      <c r="G38" s="133">
        <v>43133</v>
      </c>
      <c r="H38" s="133">
        <v>43108</v>
      </c>
      <c r="I38" s="131" t="s">
        <v>16</v>
      </c>
      <c r="J38" s="30"/>
      <c r="K38" s="129" t="s">
        <v>94</v>
      </c>
      <c r="L38" s="30"/>
      <c r="M38" s="127" t="s">
        <v>14</v>
      </c>
      <c r="N38" s="28"/>
      <c r="O38" s="33"/>
      <c r="P38" s="62"/>
      <c r="Q38" s="28"/>
      <c r="R38" s="36"/>
      <c r="S38" s="77"/>
      <c r="T38" s="85"/>
      <c r="U38" s="112"/>
      <c r="V38" s="77"/>
      <c r="W38" s="112"/>
      <c r="Y38" s="85"/>
      <c r="Z38" s="112"/>
      <c r="AA38" s="112"/>
      <c r="AB38" s="112"/>
      <c r="AC38" s="112"/>
    </row>
    <row r="39" spans="1:29" s="17" customFormat="1" ht="27.75" customHeight="1" x14ac:dyDescent="0.2">
      <c r="A39" s="128"/>
      <c r="B39" s="136"/>
      <c r="C39" s="128"/>
      <c r="D39" s="28"/>
      <c r="E39" s="134"/>
      <c r="F39" s="134"/>
      <c r="G39" s="134"/>
      <c r="H39" s="134"/>
      <c r="I39" s="132"/>
      <c r="J39" s="30"/>
      <c r="K39" s="130"/>
      <c r="L39" s="30"/>
      <c r="M39" s="128"/>
      <c r="N39" s="28"/>
      <c r="O39" s="33"/>
      <c r="P39" s="63"/>
      <c r="Q39" s="35"/>
      <c r="R39" s="36"/>
      <c r="S39" s="77"/>
      <c r="T39" s="76"/>
      <c r="U39" s="77"/>
      <c r="V39" s="77"/>
      <c r="W39" s="77"/>
      <c r="Y39" s="126"/>
      <c r="Z39" s="126"/>
      <c r="AA39" s="114"/>
      <c r="AB39" s="114"/>
      <c r="AC39" s="114"/>
    </row>
    <row r="40" spans="1:29" s="17" customFormat="1" ht="12.75" customHeight="1" x14ac:dyDescent="0.2">
      <c r="A40" s="127" t="s">
        <v>135</v>
      </c>
      <c r="B40" s="135" t="s">
        <v>1673</v>
      </c>
      <c r="C40" s="127" t="s">
        <v>50</v>
      </c>
      <c r="D40" s="28"/>
      <c r="E40" s="133">
        <v>43105</v>
      </c>
      <c r="F40" s="133">
        <v>43108</v>
      </c>
      <c r="G40" s="133">
        <v>43133</v>
      </c>
      <c r="H40" s="133">
        <v>43110</v>
      </c>
      <c r="I40" s="131" t="s">
        <v>16</v>
      </c>
      <c r="J40" s="30"/>
      <c r="K40" s="129" t="s">
        <v>94</v>
      </c>
      <c r="L40" s="30"/>
      <c r="M40" s="127" t="s">
        <v>14</v>
      </c>
      <c r="N40" s="28"/>
      <c r="O40" s="33"/>
      <c r="P40" s="63"/>
      <c r="Q40" s="35"/>
      <c r="R40" s="36"/>
      <c r="S40" s="77"/>
      <c r="T40" s="76"/>
      <c r="U40" s="77"/>
      <c r="V40" s="77"/>
      <c r="W40" s="77"/>
      <c r="Y40" s="113"/>
      <c r="Z40" s="115"/>
      <c r="AA40" s="77"/>
      <c r="AB40" s="77"/>
      <c r="AC40" s="77"/>
    </row>
    <row r="41" spans="1:29" s="17" customFormat="1" ht="27" customHeight="1" x14ac:dyDescent="0.2">
      <c r="A41" s="128"/>
      <c r="B41" s="136"/>
      <c r="C41" s="128"/>
      <c r="D41" s="28"/>
      <c r="E41" s="134"/>
      <c r="F41" s="134"/>
      <c r="G41" s="134"/>
      <c r="H41" s="134"/>
      <c r="I41" s="132"/>
      <c r="J41" s="30"/>
      <c r="K41" s="130"/>
      <c r="L41" s="30"/>
      <c r="M41" s="128"/>
      <c r="N41" s="28"/>
      <c r="O41" s="33"/>
      <c r="P41" s="63"/>
      <c r="Q41" s="35"/>
      <c r="R41" s="36"/>
      <c r="S41" s="77"/>
      <c r="T41" s="76"/>
      <c r="U41" s="77"/>
      <c r="V41" s="77"/>
      <c r="W41" s="77"/>
      <c r="Y41" s="113"/>
      <c r="Z41" s="115"/>
      <c r="AA41" s="77"/>
      <c r="AB41" s="77"/>
      <c r="AC41" s="77"/>
    </row>
    <row r="42" spans="1:29" s="17" customFormat="1" ht="15" customHeight="1" x14ac:dyDescent="0.2">
      <c r="A42" s="127" t="s">
        <v>136</v>
      </c>
      <c r="B42" s="135" t="s">
        <v>1682</v>
      </c>
      <c r="C42" s="127" t="s">
        <v>50</v>
      </c>
      <c r="D42" s="28"/>
      <c r="E42" s="133">
        <v>43105</v>
      </c>
      <c r="F42" s="133">
        <v>43108</v>
      </c>
      <c r="G42" s="133">
        <v>43133</v>
      </c>
      <c r="H42" s="133">
        <v>43126</v>
      </c>
      <c r="I42" s="131" t="s">
        <v>16</v>
      </c>
      <c r="J42" s="30"/>
      <c r="K42" s="129" t="s">
        <v>94</v>
      </c>
      <c r="L42" s="30"/>
      <c r="M42" s="127" t="s">
        <v>14</v>
      </c>
      <c r="N42" s="28"/>
      <c r="O42" s="33"/>
      <c r="P42" s="63"/>
      <c r="Q42" s="35"/>
      <c r="R42" s="36"/>
      <c r="S42" s="77"/>
      <c r="T42" s="126"/>
      <c r="U42" s="126"/>
      <c r="V42" s="77"/>
      <c r="W42" s="77"/>
      <c r="Y42" s="113"/>
      <c r="Z42" s="115"/>
      <c r="AA42" s="77"/>
      <c r="AB42" s="77"/>
      <c r="AC42" s="77"/>
    </row>
    <row r="43" spans="1:29" s="17" customFormat="1" ht="21" customHeight="1" x14ac:dyDescent="0.2">
      <c r="A43" s="128"/>
      <c r="B43" s="136"/>
      <c r="C43" s="128"/>
      <c r="D43" s="28"/>
      <c r="E43" s="134"/>
      <c r="F43" s="134"/>
      <c r="G43" s="134"/>
      <c r="H43" s="134"/>
      <c r="I43" s="132"/>
      <c r="J43" s="30"/>
      <c r="K43" s="130"/>
      <c r="L43" s="30"/>
      <c r="M43" s="128"/>
      <c r="N43" s="35"/>
      <c r="O43" s="33"/>
      <c r="P43" s="63"/>
      <c r="Q43" s="35"/>
      <c r="R43" s="36"/>
      <c r="S43" s="77"/>
      <c r="T43" s="126"/>
      <c r="U43" s="126"/>
      <c r="V43" s="77"/>
      <c r="W43" s="77"/>
      <c r="Y43" s="126"/>
      <c r="Z43" s="126"/>
      <c r="AA43" s="77"/>
      <c r="AB43" s="77"/>
      <c r="AC43" s="77"/>
    </row>
    <row r="44" spans="1:29" s="17" customFormat="1" ht="15" customHeight="1" x14ac:dyDescent="0.2">
      <c r="A44" s="127" t="s">
        <v>137</v>
      </c>
      <c r="B44" s="135" t="s">
        <v>1674</v>
      </c>
      <c r="C44" s="127" t="s">
        <v>50</v>
      </c>
      <c r="D44" s="28"/>
      <c r="E44" s="133">
        <v>43105</v>
      </c>
      <c r="F44" s="133">
        <v>43108</v>
      </c>
      <c r="G44" s="133">
        <v>43133</v>
      </c>
      <c r="H44" s="133">
        <v>43125</v>
      </c>
      <c r="I44" s="131" t="s">
        <v>16</v>
      </c>
      <c r="J44" s="30"/>
      <c r="K44" s="129" t="s">
        <v>94</v>
      </c>
      <c r="L44" s="30"/>
      <c r="M44" s="127" t="s">
        <v>14</v>
      </c>
      <c r="N44" s="28"/>
      <c r="O44" s="33"/>
      <c r="P44" s="62"/>
      <c r="Q44" s="28"/>
      <c r="R44" s="36"/>
      <c r="S44" s="77"/>
      <c r="T44" s="76"/>
      <c r="U44" s="77"/>
      <c r="V44" s="77"/>
      <c r="W44" s="77"/>
      <c r="Y44" s="126"/>
      <c r="Z44" s="126"/>
      <c r="AA44" s="77"/>
      <c r="AB44" s="77"/>
      <c r="AC44" s="77"/>
    </row>
    <row r="45" spans="1:29" s="17" customFormat="1" ht="27.75" customHeight="1" x14ac:dyDescent="0.2">
      <c r="A45" s="128"/>
      <c r="B45" s="136"/>
      <c r="C45" s="128"/>
      <c r="D45" s="28"/>
      <c r="E45" s="134"/>
      <c r="F45" s="134"/>
      <c r="G45" s="134"/>
      <c r="H45" s="134"/>
      <c r="I45" s="132"/>
      <c r="J45" s="30"/>
      <c r="K45" s="130"/>
      <c r="L45" s="30"/>
      <c r="M45" s="128"/>
      <c r="N45" s="28"/>
      <c r="O45" s="33"/>
      <c r="P45" s="63"/>
      <c r="Q45" s="35"/>
      <c r="R45" s="36"/>
      <c r="T45" s="76"/>
      <c r="U45" s="77"/>
      <c r="V45" s="77"/>
      <c r="Y45" s="113"/>
      <c r="Z45" s="115"/>
      <c r="AA45" s="77"/>
      <c r="AB45" s="77"/>
      <c r="AC45" s="77"/>
    </row>
    <row r="46" spans="1:29" s="17" customFormat="1" ht="12.75" customHeight="1" x14ac:dyDescent="0.2">
      <c r="A46" s="127" t="s">
        <v>138</v>
      </c>
      <c r="B46" s="135" t="s">
        <v>1675</v>
      </c>
      <c r="C46" s="127" t="s">
        <v>50</v>
      </c>
      <c r="D46" s="28"/>
      <c r="E46" s="133">
        <v>43105</v>
      </c>
      <c r="F46" s="133">
        <v>43108</v>
      </c>
      <c r="G46" s="133">
        <v>43133</v>
      </c>
      <c r="H46" s="133">
        <v>43125</v>
      </c>
      <c r="I46" s="131" t="s">
        <v>16</v>
      </c>
      <c r="J46" s="30"/>
      <c r="K46" s="129" t="s">
        <v>94</v>
      </c>
      <c r="L46" s="30"/>
      <c r="M46" s="127" t="s">
        <v>14</v>
      </c>
      <c r="N46" s="28"/>
      <c r="O46" s="33"/>
      <c r="P46" s="63"/>
      <c r="Q46" s="35"/>
      <c r="R46" s="36"/>
      <c r="T46" s="36"/>
      <c r="Z46" s="43"/>
    </row>
    <row r="47" spans="1:29" s="17" customFormat="1" ht="30" customHeight="1" x14ac:dyDescent="0.2">
      <c r="A47" s="128"/>
      <c r="B47" s="136"/>
      <c r="C47" s="128"/>
      <c r="D47" s="28"/>
      <c r="E47" s="134"/>
      <c r="F47" s="134"/>
      <c r="G47" s="134"/>
      <c r="H47" s="134"/>
      <c r="I47" s="132"/>
      <c r="J47" s="30"/>
      <c r="K47" s="130"/>
      <c r="L47" s="30"/>
      <c r="M47" s="128"/>
      <c r="N47" s="28"/>
      <c r="O47" s="33"/>
      <c r="P47" s="63"/>
      <c r="Q47" s="35"/>
      <c r="Z47" s="43"/>
    </row>
    <row r="48" spans="1:29" s="17" customFormat="1" ht="25.5" customHeight="1" x14ac:dyDescent="0.2">
      <c r="A48" s="127" t="s">
        <v>139</v>
      </c>
      <c r="B48" s="135" t="s">
        <v>1676</v>
      </c>
      <c r="C48" s="127" t="s">
        <v>50</v>
      </c>
      <c r="D48" s="28"/>
      <c r="E48" s="133">
        <v>43108</v>
      </c>
      <c r="F48" s="133">
        <v>43109</v>
      </c>
      <c r="G48" s="133">
        <v>43136</v>
      </c>
      <c r="H48" s="133">
        <v>43125</v>
      </c>
      <c r="I48" s="131" t="s">
        <v>16</v>
      </c>
      <c r="J48" s="30"/>
      <c r="K48" s="129" t="s">
        <v>94</v>
      </c>
      <c r="L48" s="30"/>
      <c r="M48" s="127" t="s">
        <v>14</v>
      </c>
      <c r="N48" s="28"/>
      <c r="O48" s="33"/>
      <c r="P48" s="63"/>
      <c r="Q48" s="75"/>
      <c r="R48" s="87"/>
      <c r="S48" s="77"/>
      <c r="Z48" s="43"/>
    </row>
    <row r="49" spans="1:26" s="17" customFormat="1" ht="17.25" customHeight="1" x14ac:dyDescent="0.2">
      <c r="A49" s="128"/>
      <c r="B49" s="136"/>
      <c r="C49" s="128"/>
      <c r="D49" s="28"/>
      <c r="E49" s="134"/>
      <c r="F49" s="134"/>
      <c r="G49" s="134"/>
      <c r="H49" s="134"/>
      <c r="I49" s="132"/>
      <c r="J49" s="30"/>
      <c r="K49" s="130"/>
      <c r="L49" s="30"/>
      <c r="M49" s="128"/>
      <c r="N49" s="35"/>
      <c r="O49" s="33"/>
      <c r="P49" s="63"/>
      <c r="Q49" s="75"/>
      <c r="R49" s="76"/>
      <c r="S49" s="77"/>
      <c r="Z49" s="43"/>
    </row>
    <row r="50" spans="1:26" s="17" customFormat="1" ht="21" customHeight="1" x14ac:dyDescent="0.2">
      <c r="A50" s="127" t="s">
        <v>140</v>
      </c>
      <c r="B50" s="135" t="s">
        <v>1677</v>
      </c>
      <c r="C50" s="127" t="s">
        <v>50</v>
      </c>
      <c r="D50" s="28"/>
      <c r="E50" s="137">
        <v>43108</v>
      </c>
      <c r="F50" s="137">
        <v>43109</v>
      </c>
      <c r="G50" s="137">
        <v>43136</v>
      </c>
      <c r="H50" s="133">
        <v>43124</v>
      </c>
      <c r="I50" s="177" t="s">
        <v>16</v>
      </c>
      <c r="J50" s="30"/>
      <c r="K50" s="139" t="s">
        <v>94</v>
      </c>
      <c r="L50" s="30"/>
      <c r="M50" s="33" t="s">
        <v>14</v>
      </c>
      <c r="N50" s="28"/>
      <c r="O50" s="33"/>
      <c r="P50" s="62"/>
      <c r="Q50" s="28"/>
      <c r="Z50" s="43"/>
    </row>
    <row r="51" spans="1:26" s="17" customFormat="1" ht="17.25" customHeight="1" x14ac:dyDescent="0.2">
      <c r="A51" s="128"/>
      <c r="B51" s="136"/>
      <c r="C51" s="128"/>
      <c r="D51" s="28"/>
      <c r="E51" s="138"/>
      <c r="F51" s="138"/>
      <c r="G51" s="138"/>
      <c r="H51" s="134"/>
      <c r="I51" s="178"/>
      <c r="J51" s="30"/>
      <c r="K51" s="140"/>
      <c r="L51" s="30"/>
      <c r="M51" s="55"/>
      <c r="N51" s="28"/>
      <c r="O51" s="33"/>
      <c r="P51" s="63"/>
      <c r="Q51" s="35"/>
      <c r="Y51" s="43"/>
      <c r="Z51" s="43"/>
    </row>
    <row r="52" spans="1:26" s="17" customFormat="1" ht="23.25" customHeight="1" x14ac:dyDescent="0.2">
      <c r="A52" s="127" t="s">
        <v>141</v>
      </c>
      <c r="B52" s="135" t="s">
        <v>1681</v>
      </c>
      <c r="C52" s="127" t="s">
        <v>50</v>
      </c>
      <c r="D52" s="28"/>
      <c r="E52" s="133">
        <v>43108</v>
      </c>
      <c r="F52" s="133">
        <v>43109</v>
      </c>
      <c r="G52" s="133">
        <v>43136</v>
      </c>
      <c r="H52" s="133">
        <v>43108</v>
      </c>
      <c r="I52" s="131" t="s">
        <v>16</v>
      </c>
      <c r="J52" s="30"/>
      <c r="K52" s="129" t="s">
        <v>94</v>
      </c>
      <c r="L52" s="30"/>
      <c r="M52" s="127" t="s">
        <v>14</v>
      </c>
      <c r="N52" s="28"/>
      <c r="O52" s="33"/>
      <c r="P52" s="63"/>
      <c r="Q52" s="35"/>
      <c r="Y52" s="43"/>
      <c r="Z52" s="43"/>
    </row>
    <row r="53" spans="1:26" s="17" customFormat="1" ht="11.25" customHeight="1" x14ac:dyDescent="0.2">
      <c r="A53" s="128"/>
      <c r="B53" s="136"/>
      <c r="C53" s="128"/>
      <c r="D53" s="28"/>
      <c r="E53" s="134"/>
      <c r="F53" s="134"/>
      <c r="G53" s="134"/>
      <c r="H53" s="134"/>
      <c r="I53" s="132"/>
      <c r="J53" s="30"/>
      <c r="K53" s="130"/>
      <c r="L53" s="30"/>
      <c r="M53" s="128"/>
      <c r="N53" s="28"/>
      <c r="O53" s="33"/>
      <c r="P53" s="63"/>
      <c r="Q53" s="75"/>
      <c r="Y53" s="43"/>
      <c r="Z53" s="43"/>
    </row>
    <row r="54" spans="1:26" s="17" customFormat="1" ht="15" customHeight="1" x14ac:dyDescent="0.2">
      <c r="A54" s="127" t="s">
        <v>142</v>
      </c>
      <c r="B54" s="135" t="s">
        <v>1699</v>
      </c>
      <c r="C54" s="127" t="s">
        <v>50</v>
      </c>
      <c r="D54" s="28"/>
      <c r="E54" s="133">
        <v>43108</v>
      </c>
      <c r="F54" s="133">
        <v>43109</v>
      </c>
      <c r="G54" s="133">
        <v>43136</v>
      </c>
      <c r="H54" s="133">
        <v>43116</v>
      </c>
      <c r="I54" s="131" t="s">
        <v>16</v>
      </c>
      <c r="J54" s="30"/>
      <c r="K54" s="129" t="s">
        <v>94</v>
      </c>
      <c r="L54" s="30"/>
      <c r="M54" s="127" t="s">
        <v>14</v>
      </c>
      <c r="N54" s="28"/>
      <c r="O54" s="33"/>
      <c r="P54" s="63"/>
      <c r="Q54" s="35"/>
      <c r="Y54" s="43"/>
      <c r="Z54" s="43"/>
    </row>
    <row r="55" spans="1:26" s="17" customFormat="1" ht="21.75" customHeight="1" x14ac:dyDescent="0.2">
      <c r="A55" s="128"/>
      <c r="B55" s="136"/>
      <c r="C55" s="128"/>
      <c r="D55" s="28"/>
      <c r="E55" s="134"/>
      <c r="F55" s="134"/>
      <c r="G55" s="134"/>
      <c r="H55" s="134"/>
      <c r="I55" s="132"/>
      <c r="J55" s="30"/>
      <c r="K55" s="130"/>
      <c r="L55" s="30"/>
      <c r="M55" s="128"/>
      <c r="N55" s="35"/>
      <c r="O55" s="33"/>
      <c r="P55" s="63"/>
      <c r="Q55" s="35"/>
      <c r="Y55" s="43"/>
      <c r="Z55" s="43"/>
    </row>
    <row r="56" spans="1:26" s="17" customFormat="1" ht="15" customHeight="1" x14ac:dyDescent="0.2">
      <c r="A56" s="127" t="s">
        <v>143</v>
      </c>
      <c r="B56" s="135" t="s">
        <v>1684</v>
      </c>
      <c r="C56" s="127" t="s">
        <v>50</v>
      </c>
      <c r="D56" s="28"/>
      <c r="E56" s="133">
        <v>43109</v>
      </c>
      <c r="F56" s="133">
        <v>43110</v>
      </c>
      <c r="G56" s="133">
        <v>43137</v>
      </c>
      <c r="H56" s="133">
        <v>43125</v>
      </c>
      <c r="I56" s="131" t="s">
        <v>16</v>
      </c>
      <c r="J56" s="30"/>
      <c r="K56" s="129" t="s">
        <v>94</v>
      </c>
      <c r="L56" s="30"/>
      <c r="M56" s="127" t="s">
        <v>17</v>
      </c>
      <c r="N56" s="28"/>
      <c r="O56" s="33" t="s">
        <v>20</v>
      </c>
      <c r="P56" s="62"/>
      <c r="Q56" s="28"/>
      <c r="Y56" s="43"/>
      <c r="Z56" s="43"/>
    </row>
    <row r="57" spans="1:26" s="17" customFormat="1" ht="18.75" customHeight="1" x14ac:dyDescent="0.2">
      <c r="A57" s="128"/>
      <c r="B57" s="136"/>
      <c r="C57" s="128"/>
      <c r="D57" s="28"/>
      <c r="E57" s="134"/>
      <c r="F57" s="134"/>
      <c r="G57" s="134"/>
      <c r="H57" s="134"/>
      <c r="I57" s="132"/>
      <c r="J57" s="30"/>
      <c r="K57" s="130"/>
      <c r="L57" s="30"/>
      <c r="M57" s="128"/>
      <c r="N57" s="28"/>
      <c r="O57" s="33"/>
      <c r="P57" s="63"/>
      <c r="Q57" s="35"/>
      <c r="Y57" s="43"/>
      <c r="Z57" s="43"/>
    </row>
    <row r="58" spans="1:26" s="17" customFormat="1" ht="15.75" customHeight="1" x14ac:dyDescent="0.2">
      <c r="A58" s="127" t="s">
        <v>144</v>
      </c>
      <c r="B58" s="135" t="s">
        <v>1708</v>
      </c>
      <c r="C58" s="127" t="s">
        <v>50</v>
      </c>
      <c r="D58" s="28"/>
      <c r="E58" s="133">
        <v>43109</v>
      </c>
      <c r="F58" s="133">
        <v>43110</v>
      </c>
      <c r="G58" s="133">
        <v>43137</v>
      </c>
      <c r="H58" s="133">
        <v>43130</v>
      </c>
      <c r="I58" s="131" t="s">
        <v>16</v>
      </c>
      <c r="J58" s="30"/>
      <c r="K58" s="129" t="s">
        <v>94</v>
      </c>
      <c r="L58" s="30"/>
      <c r="M58" s="127" t="s">
        <v>14</v>
      </c>
      <c r="N58" s="28"/>
      <c r="O58" s="33"/>
      <c r="P58" s="63"/>
      <c r="Q58" s="35"/>
      <c r="Y58" s="43"/>
      <c r="Z58" s="43"/>
    </row>
    <row r="59" spans="1:26" s="17" customFormat="1" ht="21.75" customHeight="1" x14ac:dyDescent="0.2">
      <c r="A59" s="128"/>
      <c r="B59" s="136"/>
      <c r="C59" s="128"/>
      <c r="D59" s="28"/>
      <c r="E59" s="134"/>
      <c r="F59" s="134"/>
      <c r="G59" s="134"/>
      <c r="H59" s="134"/>
      <c r="I59" s="132"/>
      <c r="J59" s="30"/>
      <c r="K59" s="130"/>
      <c r="L59" s="30"/>
      <c r="M59" s="128"/>
      <c r="N59" s="28"/>
      <c r="O59" s="33"/>
      <c r="P59" s="63"/>
      <c r="Q59" s="35"/>
      <c r="Y59" s="43"/>
      <c r="Z59" s="43"/>
    </row>
    <row r="60" spans="1:26" s="17" customFormat="1" ht="21.75" customHeight="1" x14ac:dyDescent="0.2">
      <c r="A60" s="127" t="s">
        <v>145</v>
      </c>
      <c r="B60" s="135" t="s">
        <v>1685</v>
      </c>
      <c r="C60" s="145" t="s">
        <v>50</v>
      </c>
      <c r="D60" s="28"/>
      <c r="E60" s="133">
        <v>43109</v>
      </c>
      <c r="F60" s="133">
        <v>43110</v>
      </c>
      <c r="G60" s="133">
        <v>43137</v>
      </c>
      <c r="H60" s="133">
        <v>43130</v>
      </c>
      <c r="I60" s="131" t="s">
        <v>16</v>
      </c>
      <c r="J60" s="30"/>
      <c r="K60" s="129" t="s">
        <v>94</v>
      </c>
      <c r="L60" s="30"/>
      <c r="M60" s="127" t="s">
        <v>15</v>
      </c>
      <c r="N60" s="28"/>
      <c r="O60" s="33" t="s">
        <v>82</v>
      </c>
      <c r="P60" s="63" t="s">
        <v>1751</v>
      </c>
      <c r="Q60" s="35"/>
      <c r="Y60" s="43"/>
      <c r="Z60" s="43"/>
    </row>
    <row r="61" spans="1:26" s="17" customFormat="1" ht="18.75" customHeight="1" x14ac:dyDescent="0.2">
      <c r="A61" s="128"/>
      <c r="B61" s="147"/>
      <c r="C61" s="146"/>
      <c r="D61" s="28"/>
      <c r="E61" s="134"/>
      <c r="F61" s="134"/>
      <c r="G61" s="134"/>
      <c r="H61" s="143"/>
      <c r="I61" s="132"/>
      <c r="J61" s="30"/>
      <c r="K61" s="130"/>
      <c r="L61" s="30"/>
      <c r="M61" s="144"/>
      <c r="N61" s="35"/>
      <c r="O61" s="33"/>
      <c r="P61" s="63"/>
      <c r="Q61" s="35"/>
      <c r="Y61" s="43"/>
      <c r="Z61" s="43"/>
    </row>
    <row r="62" spans="1:26" s="17" customFormat="1" ht="17.25" customHeight="1" x14ac:dyDescent="0.2">
      <c r="A62" s="127" t="s">
        <v>146</v>
      </c>
      <c r="B62" s="135" t="s">
        <v>1700</v>
      </c>
      <c r="C62" s="145" t="s">
        <v>50</v>
      </c>
      <c r="D62" s="28"/>
      <c r="E62" s="133">
        <v>43109</v>
      </c>
      <c r="F62" s="133">
        <v>43110</v>
      </c>
      <c r="G62" s="133">
        <v>43137</v>
      </c>
      <c r="H62" s="133">
        <v>43124</v>
      </c>
      <c r="I62" s="131" t="s">
        <v>16</v>
      </c>
      <c r="J62" s="30"/>
      <c r="K62" s="129" t="s">
        <v>94</v>
      </c>
      <c r="L62" s="30"/>
      <c r="M62" s="127" t="s">
        <v>15</v>
      </c>
      <c r="N62" s="28"/>
      <c r="O62" s="33"/>
      <c r="P62" s="62" t="s">
        <v>1731</v>
      </c>
      <c r="Q62" s="35"/>
      <c r="Y62" s="43"/>
      <c r="Z62" s="43"/>
    </row>
    <row r="63" spans="1:26" s="17" customFormat="1" ht="15" customHeight="1" x14ac:dyDescent="0.2">
      <c r="A63" s="128"/>
      <c r="B63" s="136"/>
      <c r="C63" s="146"/>
      <c r="D63" s="28"/>
      <c r="E63" s="134"/>
      <c r="F63" s="134"/>
      <c r="G63" s="134"/>
      <c r="H63" s="134"/>
      <c r="I63" s="132"/>
      <c r="J63" s="30"/>
      <c r="K63" s="130"/>
      <c r="L63" s="30"/>
      <c r="M63" s="128"/>
      <c r="N63" s="28"/>
      <c r="O63" s="33"/>
      <c r="P63" s="63"/>
      <c r="Q63" s="28"/>
      <c r="R63" s="36"/>
      <c r="Y63" s="43"/>
      <c r="Z63" s="43"/>
    </row>
    <row r="64" spans="1:26" s="17" customFormat="1" ht="19.5" customHeight="1" x14ac:dyDescent="0.2">
      <c r="A64" s="127" t="s">
        <v>147</v>
      </c>
      <c r="B64" s="135" t="s">
        <v>1686</v>
      </c>
      <c r="C64" s="145" t="s">
        <v>50</v>
      </c>
      <c r="D64" s="28"/>
      <c r="E64" s="133">
        <v>43109</v>
      </c>
      <c r="F64" s="133">
        <v>43110</v>
      </c>
      <c r="G64" s="133">
        <v>43137</v>
      </c>
      <c r="H64" s="133">
        <v>43130</v>
      </c>
      <c r="I64" s="131" t="s">
        <v>16</v>
      </c>
      <c r="J64" s="30"/>
      <c r="K64" s="129" t="s">
        <v>94</v>
      </c>
      <c r="L64" s="30"/>
      <c r="M64" s="127" t="s">
        <v>14</v>
      </c>
      <c r="N64" s="28"/>
      <c r="O64" s="33"/>
      <c r="P64" s="63"/>
      <c r="Q64" s="35"/>
      <c r="R64" s="36"/>
      <c r="Y64" s="43"/>
      <c r="Z64" s="43"/>
    </row>
    <row r="65" spans="1:26" s="36" customFormat="1" ht="12.75" customHeight="1" x14ac:dyDescent="0.2">
      <c r="A65" s="128"/>
      <c r="B65" s="136"/>
      <c r="C65" s="146"/>
      <c r="D65" s="28"/>
      <c r="E65" s="134"/>
      <c r="F65" s="134"/>
      <c r="G65" s="134"/>
      <c r="H65" s="134"/>
      <c r="I65" s="132"/>
      <c r="J65" s="30"/>
      <c r="K65" s="130"/>
      <c r="L65" s="30"/>
      <c r="M65" s="128"/>
      <c r="N65" s="28"/>
      <c r="O65" s="33"/>
      <c r="P65" s="63"/>
      <c r="Q65" s="35"/>
      <c r="Y65" s="44"/>
      <c r="Z65" s="44"/>
    </row>
    <row r="66" spans="1:26" s="36" customFormat="1" ht="15" customHeight="1" x14ac:dyDescent="0.2">
      <c r="A66" s="127" t="s">
        <v>148</v>
      </c>
      <c r="B66" s="135" t="s">
        <v>1687</v>
      </c>
      <c r="C66" s="127" t="s">
        <v>50</v>
      </c>
      <c r="D66" s="28"/>
      <c r="E66" s="133">
        <v>43110</v>
      </c>
      <c r="F66" s="133">
        <v>43111</v>
      </c>
      <c r="G66" s="133">
        <v>43138</v>
      </c>
      <c r="H66" s="133">
        <v>43115</v>
      </c>
      <c r="I66" s="131" t="s">
        <v>16</v>
      </c>
      <c r="J66" s="30"/>
      <c r="K66" s="129" t="s">
        <v>94</v>
      </c>
      <c r="L66" s="30"/>
      <c r="M66" s="127" t="s">
        <v>70</v>
      </c>
      <c r="N66" s="28"/>
      <c r="O66" s="33"/>
      <c r="P66" s="63"/>
      <c r="Q66" s="35"/>
      <c r="U66" s="44"/>
      <c r="V66" s="44"/>
    </row>
    <row r="67" spans="1:26" s="36" customFormat="1" ht="15" customHeight="1" x14ac:dyDescent="0.2">
      <c r="A67" s="128"/>
      <c r="B67" s="136"/>
      <c r="C67" s="128"/>
      <c r="D67" s="28"/>
      <c r="E67" s="134"/>
      <c r="F67" s="134"/>
      <c r="G67" s="134"/>
      <c r="H67" s="134"/>
      <c r="I67" s="132"/>
      <c r="J67" s="30"/>
      <c r="K67" s="130"/>
      <c r="L67" s="30"/>
      <c r="M67" s="128"/>
      <c r="N67" s="35"/>
      <c r="O67" s="33"/>
      <c r="P67" s="63"/>
      <c r="Q67" s="35"/>
      <c r="U67" s="44"/>
      <c r="V67" s="44"/>
    </row>
    <row r="68" spans="1:26" s="36" customFormat="1" ht="15" customHeight="1" x14ac:dyDescent="0.2">
      <c r="A68" s="127" t="s">
        <v>149</v>
      </c>
      <c r="B68" s="135" t="s">
        <v>1688</v>
      </c>
      <c r="C68" s="127" t="s">
        <v>50</v>
      </c>
      <c r="D68" s="28"/>
      <c r="E68" s="133">
        <v>43108</v>
      </c>
      <c r="F68" s="133">
        <v>43109</v>
      </c>
      <c r="G68" s="133">
        <v>43136</v>
      </c>
      <c r="H68" s="133">
        <v>43125</v>
      </c>
      <c r="I68" s="131" t="s">
        <v>16</v>
      </c>
      <c r="J68" s="30"/>
      <c r="K68" s="129" t="s">
        <v>94</v>
      </c>
      <c r="L68" s="30"/>
      <c r="M68" s="127" t="s">
        <v>14</v>
      </c>
      <c r="N68" s="28"/>
      <c r="O68" s="33"/>
      <c r="P68" s="62"/>
      <c r="Q68" s="35"/>
      <c r="U68" s="44"/>
      <c r="V68" s="44"/>
    </row>
    <row r="69" spans="1:26" s="36" customFormat="1" ht="15" customHeight="1" x14ac:dyDescent="0.2">
      <c r="A69" s="128"/>
      <c r="B69" s="136"/>
      <c r="C69" s="128"/>
      <c r="D69" s="28"/>
      <c r="E69" s="134"/>
      <c r="F69" s="134"/>
      <c r="G69" s="134"/>
      <c r="H69" s="134"/>
      <c r="I69" s="132"/>
      <c r="J69" s="30"/>
      <c r="K69" s="130"/>
      <c r="L69" s="30"/>
      <c r="M69" s="128"/>
      <c r="N69" s="28"/>
      <c r="O69" s="33"/>
      <c r="P69" s="63"/>
      <c r="Q69" s="28"/>
      <c r="Y69" s="44"/>
      <c r="Z69" s="44"/>
    </row>
    <row r="70" spans="1:26" s="36" customFormat="1" ht="12.75" customHeight="1" x14ac:dyDescent="0.2">
      <c r="A70" s="127" t="s">
        <v>150</v>
      </c>
      <c r="B70" s="135" t="s">
        <v>1689</v>
      </c>
      <c r="C70" s="127" t="s">
        <v>50</v>
      </c>
      <c r="D70" s="28"/>
      <c r="E70" s="133">
        <v>43110</v>
      </c>
      <c r="F70" s="133">
        <v>43111</v>
      </c>
      <c r="G70" s="133">
        <v>43138</v>
      </c>
      <c r="H70" s="133">
        <v>43131</v>
      </c>
      <c r="I70" s="131" t="s">
        <v>16</v>
      </c>
      <c r="J70" s="30"/>
      <c r="K70" s="129" t="s">
        <v>94</v>
      </c>
      <c r="L70" s="30"/>
      <c r="M70" s="127" t="s">
        <v>17</v>
      </c>
      <c r="N70" s="28"/>
      <c r="O70" s="33" t="s">
        <v>20</v>
      </c>
      <c r="P70" s="63" t="s">
        <v>1752</v>
      </c>
      <c r="Q70" s="35"/>
      <c r="Y70" s="44"/>
      <c r="Z70" s="44"/>
    </row>
    <row r="71" spans="1:26" s="36" customFormat="1" ht="12.75" customHeight="1" x14ac:dyDescent="0.2">
      <c r="A71" s="128"/>
      <c r="B71" s="136"/>
      <c r="C71" s="128"/>
      <c r="D71" s="28"/>
      <c r="E71" s="134"/>
      <c r="F71" s="134"/>
      <c r="G71" s="134"/>
      <c r="H71" s="134"/>
      <c r="I71" s="132"/>
      <c r="J71" s="30"/>
      <c r="K71" s="130"/>
      <c r="L71" s="30"/>
      <c r="M71" s="128"/>
      <c r="N71" s="28"/>
      <c r="O71" s="33"/>
      <c r="P71" s="63"/>
      <c r="Q71" s="35"/>
      <c r="Y71" s="44"/>
      <c r="Z71" s="44"/>
    </row>
    <row r="72" spans="1:26" s="36" customFormat="1" ht="18.75" customHeight="1" x14ac:dyDescent="0.2">
      <c r="A72" s="127" t="s">
        <v>151</v>
      </c>
      <c r="B72" s="135" t="s">
        <v>1690</v>
      </c>
      <c r="C72" s="127" t="s">
        <v>50</v>
      </c>
      <c r="D72" s="28"/>
      <c r="E72" s="133">
        <v>43111</v>
      </c>
      <c r="F72" s="133">
        <v>43112</v>
      </c>
      <c r="G72" s="133">
        <v>43139</v>
      </c>
      <c r="H72" s="133">
        <v>43122</v>
      </c>
      <c r="I72" s="131" t="s">
        <v>16</v>
      </c>
      <c r="J72" s="30"/>
      <c r="K72" s="129" t="s">
        <v>94</v>
      </c>
      <c r="L72" s="30"/>
      <c r="M72" s="127" t="s">
        <v>14</v>
      </c>
      <c r="N72" s="28"/>
      <c r="O72" s="33"/>
      <c r="P72" s="63"/>
      <c r="Q72" s="35"/>
      <c r="Y72" s="44"/>
      <c r="Z72" s="44"/>
    </row>
    <row r="73" spans="1:26" s="36" customFormat="1" ht="15" customHeight="1" x14ac:dyDescent="0.2">
      <c r="A73" s="128"/>
      <c r="B73" s="136"/>
      <c r="C73" s="128"/>
      <c r="D73" s="28"/>
      <c r="E73" s="134"/>
      <c r="F73" s="134"/>
      <c r="G73" s="134"/>
      <c r="H73" s="134"/>
      <c r="I73" s="132"/>
      <c r="J73" s="30"/>
      <c r="K73" s="130"/>
      <c r="L73" s="30"/>
      <c r="M73" s="128"/>
      <c r="N73" s="35"/>
      <c r="O73" s="33"/>
      <c r="P73" s="63"/>
      <c r="Q73" s="35"/>
      <c r="Y73" s="44"/>
      <c r="Z73" s="44"/>
    </row>
    <row r="74" spans="1:26" s="36" customFormat="1" ht="15" customHeight="1" x14ac:dyDescent="0.2">
      <c r="A74" s="127" t="s">
        <v>152</v>
      </c>
      <c r="B74" s="135" t="s">
        <v>1701</v>
      </c>
      <c r="C74" s="127" t="s">
        <v>50</v>
      </c>
      <c r="D74" s="28"/>
      <c r="E74" s="133">
        <v>43111</v>
      </c>
      <c r="F74" s="133">
        <v>43112</v>
      </c>
      <c r="G74" s="133">
        <v>43139</v>
      </c>
      <c r="H74" s="133">
        <v>43154</v>
      </c>
      <c r="I74" s="131" t="s">
        <v>28</v>
      </c>
      <c r="J74" s="30"/>
      <c r="K74" s="129" t="s">
        <v>94</v>
      </c>
      <c r="L74" s="30"/>
      <c r="M74" s="127" t="s">
        <v>14</v>
      </c>
      <c r="N74" s="28"/>
      <c r="O74" s="33"/>
      <c r="P74" s="62"/>
      <c r="Q74" s="35"/>
      <c r="Y74" s="44"/>
      <c r="Z74" s="44"/>
    </row>
    <row r="75" spans="1:26" s="36" customFormat="1" ht="15" customHeight="1" x14ac:dyDescent="0.2">
      <c r="A75" s="128"/>
      <c r="B75" s="136"/>
      <c r="C75" s="128"/>
      <c r="D75" s="28"/>
      <c r="E75" s="134"/>
      <c r="F75" s="134"/>
      <c r="G75" s="134"/>
      <c r="H75" s="134"/>
      <c r="I75" s="132"/>
      <c r="J75" s="30"/>
      <c r="K75" s="130"/>
      <c r="L75" s="30"/>
      <c r="M75" s="128"/>
      <c r="N75" s="28"/>
      <c r="O75" s="33"/>
      <c r="P75" s="63"/>
      <c r="Q75" s="28"/>
      <c r="Y75" s="44"/>
      <c r="Z75" s="44"/>
    </row>
    <row r="76" spans="1:26" s="36" customFormat="1" ht="12.75" customHeight="1" x14ac:dyDescent="0.2">
      <c r="A76" s="127" t="s">
        <v>153</v>
      </c>
      <c r="B76" s="135" t="s">
        <v>1702</v>
      </c>
      <c r="C76" s="127" t="s">
        <v>50</v>
      </c>
      <c r="D76" s="28"/>
      <c r="E76" s="133">
        <v>43111</v>
      </c>
      <c r="F76" s="133">
        <v>43112</v>
      </c>
      <c r="G76" s="133">
        <v>43139</v>
      </c>
      <c r="H76" s="133">
        <v>43116</v>
      </c>
      <c r="I76" s="131" t="s">
        <v>16</v>
      </c>
      <c r="J76" s="30"/>
      <c r="K76" s="129" t="s">
        <v>94</v>
      </c>
      <c r="L76" s="30"/>
      <c r="M76" s="127" t="s">
        <v>70</v>
      </c>
      <c r="N76" s="28"/>
      <c r="O76" s="33"/>
      <c r="P76" s="63"/>
      <c r="Q76" s="35"/>
      <c r="Y76" s="44"/>
      <c r="Z76" s="44"/>
    </row>
    <row r="77" spans="1:26" s="36" customFormat="1" ht="12.75" customHeight="1" x14ac:dyDescent="0.2">
      <c r="A77" s="128"/>
      <c r="B77" s="136"/>
      <c r="C77" s="128"/>
      <c r="D77" s="28"/>
      <c r="E77" s="134"/>
      <c r="F77" s="134"/>
      <c r="G77" s="134"/>
      <c r="H77" s="134"/>
      <c r="I77" s="132"/>
      <c r="J77" s="30"/>
      <c r="K77" s="130"/>
      <c r="L77" s="30"/>
      <c r="M77" s="128"/>
      <c r="N77" s="28"/>
      <c r="O77" s="33"/>
      <c r="P77" s="63"/>
      <c r="Q77" s="35"/>
      <c r="Y77" s="44"/>
      <c r="Z77" s="44"/>
    </row>
    <row r="78" spans="1:26" s="36" customFormat="1" ht="15" customHeight="1" x14ac:dyDescent="0.2">
      <c r="A78" s="127" t="s">
        <v>154</v>
      </c>
      <c r="B78" s="135" t="s">
        <v>1703</v>
      </c>
      <c r="C78" s="127" t="s">
        <v>50</v>
      </c>
      <c r="D78" s="28"/>
      <c r="E78" s="133">
        <v>43112</v>
      </c>
      <c r="F78" s="133">
        <v>43115</v>
      </c>
      <c r="G78" s="133">
        <v>43140</v>
      </c>
      <c r="H78" s="133">
        <v>43133</v>
      </c>
      <c r="I78" s="131" t="s">
        <v>16</v>
      </c>
      <c r="J78" s="30"/>
      <c r="K78" s="129" t="s">
        <v>94</v>
      </c>
      <c r="L78" s="30"/>
      <c r="M78" s="127" t="s">
        <v>14</v>
      </c>
      <c r="N78" s="28"/>
      <c r="O78" s="33"/>
      <c r="P78" s="63"/>
      <c r="Q78" s="35"/>
      <c r="Y78" s="44"/>
      <c r="Z78" s="44"/>
    </row>
    <row r="79" spans="1:26" s="36" customFormat="1" ht="15" customHeight="1" x14ac:dyDescent="0.2">
      <c r="A79" s="128"/>
      <c r="B79" s="136"/>
      <c r="C79" s="128"/>
      <c r="D79" s="28"/>
      <c r="E79" s="134"/>
      <c r="F79" s="134"/>
      <c r="G79" s="134"/>
      <c r="H79" s="134"/>
      <c r="I79" s="132"/>
      <c r="J79" s="30"/>
      <c r="K79" s="130"/>
      <c r="L79" s="30"/>
      <c r="M79" s="128"/>
      <c r="N79" s="35"/>
      <c r="O79" s="33"/>
      <c r="P79" s="63"/>
      <c r="Q79" s="35"/>
      <c r="Y79" s="44"/>
      <c r="Z79" s="44"/>
    </row>
    <row r="80" spans="1:26" s="36" customFormat="1" ht="19.5" customHeight="1" x14ac:dyDescent="0.2">
      <c r="A80" s="127" t="s">
        <v>155</v>
      </c>
      <c r="B80" s="135" t="s">
        <v>1691</v>
      </c>
      <c r="C80" s="127" t="s">
        <v>50</v>
      </c>
      <c r="D80" s="28"/>
      <c r="E80" s="133">
        <v>43112</v>
      </c>
      <c r="F80" s="133">
        <v>43115</v>
      </c>
      <c r="G80" s="133">
        <v>43140</v>
      </c>
      <c r="H80" s="133">
        <v>43115</v>
      </c>
      <c r="I80" s="131" t="s">
        <v>16</v>
      </c>
      <c r="J80" s="30"/>
      <c r="K80" s="129" t="s">
        <v>94</v>
      </c>
      <c r="L80" s="30"/>
      <c r="M80" s="127" t="s">
        <v>14</v>
      </c>
      <c r="N80" s="28"/>
      <c r="O80" s="33"/>
      <c r="P80" s="62"/>
      <c r="Q80" s="35"/>
      <c r="Y80" s="44"/>
      <c r="Z80" s="44"/>
    </row>
    <row r="81" spans="1:26" s="36" customFormat="1" ht="23.25" customHeight="1" x14ac:dyDescent="0.2">
      <c r="A81" s="128"/>
      <c r="B81" s="136"/>
      <c r="C81" s="128"/>
      <c r="D81" s="28"/>
      <c r="E81" s="134"/>
      <c r="F81" s="134"/>
      <c r="G81" s="134"/>
      <c r="H81" s="134"/>
      <c r="I81" s="132"/>
      <c r="J81" s="30"/>
      <c r="K81" s="130"/>
      <c r="L81" s="30"/>
      <c r="M81" s="128"/>
      <c r="N81" s="28"/>
      <c r="O81" s="33"/>
      <c r="P81" s="63"/>
      <c r="Q81" s="28"/>
      <c r="Y81" s="44"/>
      <c r="Z81" s="44"/>
    </row>
    <row r="82" spans="1:26" s="36" customFormat="1" ht="12.75" customHeight="1" x14ac:dyDescent="0.2">
      <c r="A82" s="127" t="s">
        <v>156</v>
      </c>
      <c r="B82" s="135" t="s">
        <v>1692</v>
      </c>
      <c r="C82" s="127" t="s">
        <v>50</v>
      </c>
      <c r="D82" s="28"/>
      <c r="E82" s="133">
        <v>43115</v>
      </c>
      <c r="F82" s="133">
        <v>43116</v>
      </c>
      <c r="G82" s="133">
        <v>43143</v>
      </c>
      <c r="H82" s="133">
        <v>43132</v>
      </c>
      <c r="I82" s="131" t="s">
        <v>16</v>
      </c>
      <c r="J82" s="30"/>
      <c r="K82" s="129" t="s">
        <v>94</v>
      </c>
      <c r="L82" s="30"/>
      <c r="M82" s="127" t="s">
        <v>14</v>
      </c>
      <c r="N82" s="28"/>
      <c r="O82" s="33"/>
      <c r="P82" s="63"/>
      <c r="Q82" s="35"/>
      <c r="Y82" s="44"/>
      <c r="Z82" s="44"/>
    </row>
    <row r="83" spans="1:26" s="36" customFormat="1" ht="12.75" customHeight="1" x14ac:dyDescent="0.2">
      <c r="A83" s="128"/>
      <c r="B83" s="136"/>
      <c r="C83" s="128"/>
      <c r="D83" s="28"/>
      <c r="E83" s="134"/>
      <c r="F83" s="134"/>
      <c r="G83" s="134"/>
      <c r="H83" s="134"/>
      <c r="I83" s="132"/>
      <c r="J83" s="30"/>
      <c r="K83" s="130"/>
      <c r="L83" s="30"/>
      <c r="M83" s="128"/>
      <c r="N83" s="28"/>
      <c r="O83" s="33"/>
      <c r="P83" s="63"/>
      <c r="Q83" s="35"/>
      <c r="Y83" s="44"/>
      <c r="Z83" s="44"/>
    </row>
    <row r="84" spans="1:26" s="36" customFormat="1" ht="20.25" customHeight="1" x14ac:dyDescent="0.2">
      <c r="A84" s="127" t="s">
        <v>157</v>
      </c>
      <c r="B84" s="135" t="s">
        <v>1693</v>
      </c>
      <c r="C84" s="127" t="s">
        <v>50</v>
      </c>
      <c r="D84" s="28"/>
      <c r="E84" s="133">
        <v>43115</v>
      </c>
      <c r="F84" s="133">
        <v>43116</v>
      </c>
      <c r="G84" s="133">
        <v>43143</v>
      </c>
      <c r="H84" s="133">
        <v>43115</v>
      </c>
      <c r="I84" s="131" t="s">
        <v>16</v>
      </c>
      <c r="J84" s="30"/>
      <c r="K84" s="129" t="s">
        <v>94</v>
      </c>
      <c r="L84" s="30"/>
      <c r="M84" s="127" t="s">
        <v>17</v>
      </c>
      <c r="N84" s="28"/>
      <c r="O84" s="33" t="s">
        <v>82</v>
      </c>
      <c r="P84" s="63"/>
      <c r="Q84" s="35"/>
      <c r="Y84" s="44"/>
      <c r="Z84" s="44"/>
    </row>
    <row r="85" spans="1:26" s="36" customFormat="1" ht="17.25" customHeight="1" x14ac:dyDescent="0.2">
      <c r="A85" s="128"/>
      <c r="B85" s="136"/>
      <c r="C85" s="128"/>
      <c r="D85" s="28"/>
      <c r="E85" s="134"/>
      <c r="F85" s="134"/>
      <c r="G85" s="134"/>
      <c r="H85" s="134"/>
      <c r="I85" s="132"/>
      <c r="J85" s="30"/>
      <c r="K85" s="130"/>
      <c r="L85" s="30"/>
      <c r="M85" s="128"/>
      <c r="N85" s="35"/>
      <c r="O85" s="33"/>
      <c r="P85" s="63"/>
      <c r="Q85" s="35"/>
      <c r="Y85" s="44"/>
      <c r="Z85" s="44"/>
    </row>
    <row r="86" spans="1:26" s="36" customFormat="1" ht="18" customHeight="1" x14ac:dyDescent="0.2">
      <c r="A86" s="127" t="s">
        <v>158</v>
      </c>
      <c r="B86" s="135" t="s">
        <v>1694</v>
      </c>
      <c r="C86" s="127" t="s">
        <v>50</v>
      </c>
      <c r="D86" s="28"/>
      <c r="E86" s="133">
        <v>43115</v>
      </c>
      <c r="F86" s="133">
        <v>43116</v>
      </c>
      <c r="G86" s="133">
        <v>43143</v>
      </c>
      <c r="H86" s="133">
        <v>43131</v>
      </c>
      <c r="I86" s="131" t="s">
        <v>16</v>
      </c>
      <c r="J86" s="30"/>
      <c r="K86" s="129" t="s">
        <v>94</v>
      </c>
      <c r="L86" s="30"/>
      <c r="M86" s="127" t="s">
        <v>14</v>
      </c>
      <c r="N86" s="28"/>
      <c r="O86" s="33"/>
      <c r="P86" s="62"/>
      <c r="Q86" s="35"/>
      <c r="Y86" s="44"/>
      <c r="Z86" s="44"/>
    </row>
    <row r="87" spans="1:26" s="36" customFormat="1" ht="21.75" customHeight="1" x14ac:dyDescent="0.2">
      <c r="A87" s="128"/>
      <c r="B87" s="136"/>
      <c r="C87" s="128"/>
      <c r="D87" s="28"/>
      <c r="E87" s="134"/>
      <c r="F87" s="134"/>
      <c r="G87" s="134"/>
      <c r="H87" s="134"/>
      <c r="I87" s="132"/>
      <c r="J87" s="30"/>
      <c r="K87" s="130"/>
      <c r="L87" s="30"/>
      <c r="M87" s="128"/>
      <c r="N87" s="28"/>
      <c r="O87" s="33"/>
      <c r="P87" s="63"/>
      <c r="Q87" s="28"/>
      <c r="Y87" s="44"/>
      <c r="Z87" s="44"/>
    </row>
    <row r="88" spans="1:26" s="36" customFormat="1" ht="15.75" customHeight="1" x14ac:dyDescent="0.2">
      <c r="A88" s="127" t="s">
        <v>159</v>
      </c>
      <c r="B88" s="135" t="s">
        <v>1695</v>
      </c>
      <c r="C88" s="127" t="s">
        <v>50</v>
      </c>
      <c r="D88" s="28"/>
      <c r="E88" s="133">
        <v>43115</v>
      </c>
      <c r="F88" s="133">
        <v>43116</v>
      </c>
      <c r="G88" s="133">
        <v>43143</v>
      </c>
      <c r="H88" s="133">
        <v>43133</v>
      </c>
      <c r="I88" s="131" t="s">
        <v>16</v>
      </c>
      <c r="J88" s="30"/>
      <c r="K88" s="129" t="s">
        <v>94</v>
      </c>
      <c r="L88" s="30"/>
      <c r="M88" s="127" t="s">
        <v>15</v>
      </c>
      <c r="N88" s="28"/>
      <c r="O88" s="33"/>
      <c r="P88" s="63" t="s">
        <v>1731</v>
      </c>
      <c r="Q88" s="35"/>
      <c r="Y88" s="44"/>
      <c r="Z88" s="44"/>
    </row>
    <row r="89" spans="1:26" s="36" customFormat="1" ht="12.75" customHeight="1" x14ac:dyDescent="0.2">
      <c r="A89" s="128"/>
      <c r="B89" s="136"/>
      <c r="C89" s="128"/>
      <c r="D89" s="28"/>
      <c r="E89" s="134"/>
      <c r="F89" s="134"/>
      <c r="G89" s="134"/>
      <c r="H89" s="134"/>
      <c r="I89" s="132"/>
      <c r="J89" s="30"/>
      <c r="K89" s="130"/>
      <c r="L89" s="30"/>
      <c r="M89" s="128"/>
      <c r="N89" s="28"/>
      <c r="O89" s="33"/>
      <c r="P89" s="63"/>
      <c r="Q89" s="35"/>
      <c r="Y89" s="44"/>
      <c r="Z89" s="44"/>
    </row>
    <row r="90" spans="1:26" s="36" customFormat="1" ht="15" customHeight="1" x14ac:dyDescent="0.2">
      <c r="A90" s="127" t="s">
        <v>160</v>
      </c>
      <c r="B90" s="135" t="s">
        <v>1696</v>
      </c>
      <c r="C90" s="127" t="s">
        <v>50</v>
      </c>
      <c r="D90" s="28"/>
      <c r="E90" s="133">
        <v>43115</v>
      </c>
      <c r="F90" s="133">
        <v>43116</v>
      </c>
      <c r="G90" s="133">
        <v>43143</v>
      </c>
      <c r="H90" s="133">
        <v>43116</v>
      </c>
      <c r="I90" s="131" t="s">
        <v>16</v>
      </c>
      <c r="J90" s="30"/>
      <c r="K90" s="129" t="s">
        <v>94</v>
      </c>
      <c r="L90" s="30"/>
      <c r="M90" s="127" t="s">
        <v>14</v>
      </c>
      <c r="N90" s="28"/>
      <c r="O90" s="33"/>
      <c r="P90" s="63"/>
      <c r="Q90" s="35"/>
      <c r="Y90" s="44"/>
      <c r="Z90" s="44"/>
    </row>
    <row r="91" spans="1:26" s="17" customFormat="1" ht="12.75" customHeight="1" x14ac:dyDescent="0.2">
      <c r="A91" s="128"/>
      <c r="B91" s="136"/>
      <c r="C91" s="128"/>
      <c r="D91" s="28"/>
      <c r="E91" s="134"/>
      <c r="F91" s="134"/>
      <c r="G91" s="134"/>
      <c r="H91" s="134"/>
      <c r="I91" s="132"/>
      <c r="J91" s="30"/>
      <c r="K91" s="130"/>
      <c r="L91" s="30"/>
      <c r="M91" s="128"/>
      <c r="N91" s="35"/>
      <c r="O91" s="33"/>
      <c r="P91" s="63"/>
      <c r="Q91" s="35"/>
      <c r="R91" s="36"/>
      <c r="Y91" s="43"/>
      <c r="Z91" s="43"/>
    </row>
    <row r="92" spans="1:26" s="17" customFormat="1" ht="12.75" customHeight="1" x14ac:dyDescent="0.2">
      <c r="A92" s="127" t="s">
        <v>161</v>
      </c>
      <c r="B92" s="135" t="s">
        <v>1697</v>
      </c>
      <c r="C92" s="127" t="s">
        <v>50</v>
      </c>
      <c r="D92" s="28"/>
      <c r="E92" s="133">
        <v>43115</v>
      </c>
      <c r="F92" s="133">
        <v>43116</v>
      </c>
      <c r="G92" s="133">
        <v>43143</v>
      </c>
      <c r="H92" s="133">
        <v>43137</v>
      </c>
      <c r="I92" s="131" t="s">
        <v>16</v>
      </c>
      <c r="J92" s="30"/>
      <c r="K92" s="129" t="s">
        <v>94</v>
      </c>
      <c r="L92" s="30"/>
      <c r="M92" s="127" t="s">
        <v>14</v>
      </c>
      <c r="N92" s="28"/>
      <c r="O92" s="33"/>
      <c r="P92" s="62"/>
      <c r="Q92" s="35"/>
      <c r="R92" s="36"/>
      <c r="Y92" s="43"/>
      <c r="Z92" s="43"/>
    </row>
    <row r="93" spans="1:26" s="17" customFormat="1" ht="15" customHeight="1" x14ac:dyDescent="0.2">
      <c r="A93" s="128"/>
      <c r="B93" s="136"/>
      <c r="C93" s="128"/>
      <c r="D93" s="28"/>
      <c r="E93" s="134"/>
      <c r="F93" s="134"/>
      <c r="G93" s="134"/>
      <c r="H93" s="134"/>
      <c r="I93" s="132"/>
      <c r="J93" s="30"/>
      <c r="K93" s="130"/>
      <c r="L93" s="30"/>
      <c r="M93" s="128"/>
      <c r="N93" s="28"/>
      <c r="O93" s="33"/>
      <c r="P93" s="63"/>
      <c r="Q93" s="28"/>
      <c r="R93" s="36"/>
      <c r="Y93" s="43"/>
      <c r="Z93" s="43"/>
    </row>
    <row r="94" spans="1:26" s="17" customFormat="1" ht="12.75" customHeight="1" x14ac:dyDescent="0.2">
      <c r="A94" s="127" t="s">
        <v>162</v>
      </c>
      <c r="B94" s="148" t="s">
        <v>1698</v>
      </c>
      <c r="C94" s="145" t="s">
        <v>50</v>
      </c>
      <c r="D94" s="28"/>
      <c r="E94" s="133">
        <v>43115</v>
      </c>
      <c r="F94" s="133">
        <v>43116</v>
      </c>
      <c r="G94" s="133">
        <v>43143</v>
      </c>
      <c r="H94" s="133">
        <v>43122</v>
      </c>
      <c r="I94" s="131" t="s">
        <v>16</v>
      </c>
      <c r="J94" s="30"/>
      <c r="K94" s="129" t="s">
        <v>94</v>
      </c>
      <c r="L94" s="30"/>
      <c r="M94" s="127" t="s">
        <v>14</v>
      </c>
      <c r="N94" s="28"/>
      <c r="O94" s="33"/>
      <c r="P94" s="63"/>
      <c r="Q94" s="35"/>
      <c r="R94" s="36"/>
      <c r="Y94" s="43"/>
      <c r="Z94" s="43"/>
    </row>
    <row r="95" spans="1:26" s="17" customFormat="1" ht="12.75" customHeight="1" x14ac:dyDescent="0.2">
      <c r="A95" s="128"/>
      <c r="B95" s="149"/>
      <c r="C95" s="146"/>
      <c r="D95" s="28"/>
      <c r="E95" s="134"/>
      <c r="F95" s="134"/>
      <c r="G95" s="134"/>
      <c r="H95" s="134"/>
      <c r="I95" s="132"/>
      <c r="J95" s="30"/>
      <c r="K95" s="130"/>
      <c r="L95" s="30"/>
      <c r="M95" s="128"/>
      <c r="N95" s="28"/>
      <c r="O95" s="33"/>
      <c r="P95" s="63"/>
      <c r="Q95" s="35"/>
      <c r="R95" s="36"/>
      <c r="Y95" s="43"/>
      <c r="Z95" s="43"/>
    </row>
    <row r="96" spans="1:26" s="17" customFormat="1" ht="20.25" customHeight="1" x14ac:dyDescent="0.2">
      <c r="A96" s="127" t="s">
        <v>163</v>
      </c>
      <c r="B96" s="135" t="s">
        <v>1704</v>
      </c>
      <c r="C96" s="145" t="s">
        <v>50</v>
      </c>
      <c r="D96" s="28"/>
      <c r="E96" s="133">
        <v>43116</v>
      </c>
      <c r="F96" s="133">
        <v>43117</v>
      </c>
      <c r="G96" s="133">
        <v>43144</v>
      </c>
      <c r="H96" s="133">
        <v>43122</v>
      </c>
      <c r="I96" s="131" t="s">
        <v>16</v>
      </c>
      <c r="J96" s="30"/>
      <c r="K96" s="129" t="s">
        <v>94</v>
      </c>
      <c r="L96" s="30"/>
      <c r="M96" s="127" t="s">
        <v>14</v>
      </c>
      <c r="N96" s="28"/>
      <c r="O96" s="33"/>
      <c r="P96" s="63"/>
      <c r="Q96" s="35"/>
      <c r="R96" s="36"/>
      <c r="Y96" s="43"/>
      <c r="Z96" s="43"/>
    </row>
    <row r="97" spans="1:26" s="17" customFormat="1" ht="15" customHeight="1" x14ac:dyDescent="0.2">
      <c r="A97" s="128"/>
      <c r="B97" s="136"/>
      <c r="C97" s="146"/>
      <c r="D97" s="28"/>
      <c r="E97" s="134"/>
      <c r="F97" s="134"/>
      <c r="G97" s="134"/>
      <c r="H97" s="134"/>
      <c r="I97" s="132"/>
      <c r="J97" s="30"/>
      <c r="K97" s="130"/>
      <c r="L97" s="30"/>
      <c r="M97" s="128"/>
      <c r="N97" s="35"/>
      <c r="O97" s="33"/>
      <c r="P97" s="63"/>
      <c r="Q97" s="35"/>
      <c r="R97" s="36"/>
      <c r="Y97" s="43"/>
      <c r="Z97" s="43"/>
    </row>
    <row r="98" spans="1:26" s="17" customFormat="1" ht="15" customHeight="1" x14ac:dyDescent="0.2">
      <c r="A98" s="127" t="s">
        <v>164</v>
      </c>
      <c r="B98" s="148" t="s">
        <v>1705</v>
      </c>
      <c r="C98" s="145" t="s">
        <v>50</v>
      </c>
      <c r="D98" s="28"/>
      <c r="E98" s="133">
        <v>43116</v>
      </c>
      <c r="F98" s="133">
        <v>43117</v>
      </c>
      <c r="G98" s="133">
        <v>43144</v>
      </c>
      <c r="H98" s="133">
        <v>43138</v>
      </c>
      <c r="I98" s="131" t="s">
        <v>16</v>
      </c>
      <c r="J98" s="30"/>
      <c r="K98" s="129" t="s">
        <v>94</v>
      </c>
      <c r="L98" s="30"/>
      <c r="M98" s="127" t="s">
        <v>14</v>
      </c>
      <c r="N98" s="28"/>
      <c r="O98" s="33"/>
      <c r="P98" s="62"/>
      <c r="Q98" s="35"/>
      <c r="R98" s="36"/>
      <c r="Y98" s="43"/>
      <c r="Z98" s="43"/>
    </row>
    <row r="99" spans="1:26" s="17" customFormat="1" ht="15" customHeight="1" x14ac:dyDescent="0.2">
      <c r="A99" s="128"/>
      <c r="B99" s="149"/>
      <c r="C99" s="146"/>
      <c r="D99" s="28"/>
      <c r="E99" s="134"/>
      <c r="F99" s="134"/>
      <c r="G99" s="134"/>
      <c r="H99" s="134"/>
      <c r="I99" s="132"/>
      <c r="J99" s="30"/>
      <c r="K99" s="130"/>
      <c r="L99" s="30"/>
      <c r="M99" s="128"/>
      <c r="N99" s="28"/>
      <c r="O99" s="33"/>
      <c r="P99" s="63"/>
      <c r="Q99" s="28"/>
      <c r="R99" s="36"/>
      <c r="Y99" s="43"/>
      <c r="Z99" s="43"/>
    </row>
    <row r="100" spans="1:26" s="17" customFormat="1" ht="12.75" customHeight="1" x14ac:dyDescent="0.2">
      <c r="A100" s="127" t="s">
        <v>165</v>
      </c>
      <c r="B100" s="135" t="s">
        <v>1706</v>
      </c>
      <c r="C100" s="127" t="s">
        <v>50</v>
      </c>
      <c r="D100" s="28"/>
      <c r="E100" s="133">
        <v>43116</v>
      </c>
      <c r="F100" s="133">
        <v>43117</v>
      </c>
      <c r="G100" s="133">
        <v>43144</v>
      </c>
      <c r="H100" s="133">
        <v>43138</v>
      </c>
      <c r="I100" s="131" t="s">
        <v>16</v>
      </c>
      <c r="J100" s="30"/>
      <c r="K100" s="129" t="s">
        <v>94</v>
      </c>
      <c r="L100" s="30"/>
      <c r="M100" s="127" t="s">
        <v>14</v>
      </c>
      <c r="N100" s="28"/>
      <c r="O100" s="33"/>
      <c r="P100" s="63"/>
      <c r="Q100" s="35"/>
      <c r="R100" s="36"/>
      <c r="Y100" s="43"/>
      <c r="Z100" s="43"/>
    </row>
    <row r="101" spans="1:26" s="17" customFormat="1" ht="12.75" customHeight="1" x14ac:dyDescent="0.2">
      <c r="A101" s="128"/>
      <c r="B101" s="136"/>
      <c r="C101" s="128"/>
      <c r="D101" s="28"/>
      <c r="E101" s="134"/>
      <c r="F101" s="134"/>
      <c r="G101" s="134"/>
      <c r="H101" s="134"/>
      <c r="I101" s="132"/>
      <c r="J101" s="30"/>
      <c r="K101" s="130"/>
      <c r="L101" s="30"/>
      <c r="M101" s="128"/>
      <c r="N101" s="28"/>
      <c r="O101" s="33"/>
      <c r="P101" s="63"/>
      <c r="Q101" s="35"/>
      <c r="R101" s="36"/>
      <c r="Y101" s="43"/>
      <c r="Z101" s="43"/>
    </row>
    <row r="102" spans="1:26" s="17" customFormat="1" ht="15" customHeight="1" x14ac:dyDescent="0.2">
      <c r="A102" s="127" t="s">
        <v>166</v>
      </c>
      <c r="B102" s="135" t="s">
        <v>1707</v>
      </c>
      <c r="C102" s="145" t="s">
        <v>50</v>
      </c>
      <c r="D102" s="28"/>
      <c r="E102" s="133">
        <v>43115</v>
      </c>
      <c r="F102" s="133">
        <v>43116</v>
      </c>
      <c r="G102" s="133">
        <v>43143</v>
      </c>
      <c r="H102" s="133">
        <v>43117</v>
      </c>
      <c r="I102" s="131" t="s">
        <v>16</v>
      </c>
      <c r="J102" s="30"/>
      <c r="K102" s="129" t="s">
        <v>94</v>
      </c>
      <c r="L102" s="30"/>
      <c r="M102" s="127" t="s">
        <v>17</v>
      </c>
      <c r="N102" s="28"/>
      <c r="O102" s="33" t="s">
        <v>82</v>
      </c>
      <c r="P102" s="63"/>
      <c r="Q102" s="35"/>
      <c r="R102" s="36"/>
      <c r="Y102" s="43"/>
      <c r="Z102" s="43"/>
    </row>
    <row r="103" spans="1:26" s="17" customFormat="1" ht="24" customHeight="1" x14ac:dyDescent="0.2">
      <c r="A103" s="128"/>
      <c r="B103" s="136"/>
      <c r="C103" s="146"/>
      <c r="D103" s="28"/>
      <c r="E103" s="134"/>
      <c r="F103" s="134"/>
      <c r="G103" s="134"/>
      <c r="H103" s="134"/>
      <c r="I103" s="132"/>
      <c r="J103" s="30"/>
      <c r="K103" s="130"/>
      <c r="L103" s="30"/>
      <c r="M103" s="128"/>
      <c r="N103" s="35"/>
      <c r="O103" s="34"/>
      <c r="P103" s="64"/>
      <c r="Q103" s="35"/>
      <c r="R103" s="36"/>
      <c r="Y103" s="43"/>
      <c r="Z103" s="43"/>
    </row>
    <row r="104" spans="1:26" s="17" customFormat="1" ht="8.25" customHeight="1" x14ac:dyDescent="0.2">
      <c r="A104" s="127" t="s">
        <v>167</v>
      </c>
      <c r="B104" s="135" t="s">
        <v>1709</v>
      </c>
      <c r="C104" s="127" t="s">
        <v>50</v>
      </c>
      <c r="D104" s="28"/>
      <c r="E104" s="133">
        <v>43117</v>
      </c>
      <c r="F104" s="133">
        <v>43118</v>
      </c>
      <c r="G104" s="133">
        <v>43145</v>
      </c>
      <c r="H104" s="133">
        <v>43138</v>
      </c>
      <c r="I104" s="131" t="s">
        <v>16</v>
      </c>
      <c r="J104" s="30"/>
      <c r="K104" s="129" t="s">
        <v>94</v>
      </c>
      <c r="L104" s="30"/>
      <c r="M104" s="127" t="s">
        <v>14</v>
      </c>
      <c r="N104" s="28"/>
      <c r="O104" s="33"/>
      <c r="P104" s="62"/>
      <c r="Q104" s="35"/>
      <c r="R104" s="36"/>
      <c r="Y104" s="43"/>
      <c r="Z104" s="43"/>
    </row>
    <row r="105" spans="1:26" s="17" customFormat="1" ht="16.5" customHeight="1" x14ac:dyDescent="0.2">
      <c r="A105" s="128"/>
      <c r="B105" s="136"/>
      <c r="C105" s="128"/>
      <c r="D105" s="28"/>
      <c r="E105" s="134"/>
      <c r="F105" s="134"/>
      <c r="G105" s="134"/>
      <c r="H105" s="134"/>
      <c r="I105" s="132"/>
      <c r="J105" s="30"/>
      <c r="K105" s="130"/>
      <c r="L105" s="30"/>
      <c r="M105" s="128"/>
      <c r="N105" s="28"/>
      <c r="O105" s="34"/>
      <c r="P105" s="64"/>
      <c r="Q105" s="28"/>
      <c r="R105" s="36"/>
      <c r="Y105" s="43"/>
      <c r="Z105" s="43"/>
    </row>
    <row r="106" spans="1:26" s="17" customFormat="1" ht="12.75" customHeight="1" x14ac:dyDescent="0.2">
      <c r="A106" s="127" t="s">
        <v>168</v>
      </c>
      <c r="B106" s="135" t="s">
        <v>1725</v>
      </c>
      <c r="C106" s="127" t="s">
        <v>50</v>
      </c>
      <c r="D106" s="28"/>
      <c r="E106" s="133">
        <v>43117</v>
      </c>
      <c r="F106" s="133">
        <v>43118</v>
      </c>
      <c r="G106" s="133">
        <v>43145</v>
      </c>
      <c r="H106" s="133">
        <v>43138</v>
      </c>
      <c r="I106" s="131" t="s">
        <v>16</v>
      </c>
      <c r="J106" s="30"/>
      <c r="K106" s="129" t="s">
        <v>94</v>
      </c>
      <c r="L106" s="30"/>
      <c r="M106" s="127" t="s">
        <v>14</v>
      </c>
      <c r="N106" s="28"/>
      <c r="O106" s="33"/>
      <c r="P106" s="63"/>
      <c r="Q106" s="35"/>
      <c r="R106" s="36"/>
      <c r="Y106" s="43"/>
      <c r="Z106" s="43"/>
    </row>
    <row r="107" spans="1:26" s="17" customFormat="1" ht="12.75" customHeight="1" x14ac:dyDescent="0.2">
      <c r="A107" s="128"/>
      <c r="B107" s="136"/>
      <c r="C107" s="128"/>
      <c r="D107" s="28"/>
      <c r="E107" s="134"/>
      <c r="F107" s="134"/>
      <c r="G107" s="134"/>
      <c r="H107" s="134"/>
      <c r="I107" s="132"/>
      <c r="J107" s="30"/>
      <c r="K107" s="130"/>
      <c r="L107" s="30"/>
      <c r="M107" s="128"/>
      <c r="N107" s="28"/>
      <c r="O107" s="34"/>
      <c r="P107" s="64"/>
      <c r="Q107" s="35"/>
      <c r="R107" s="36"/>
      <c r="Y107" s="43"/>
      <c r="Z107" s="43"/>
    </row>
    <row r="108" spans="1:26" s="17" customFormat="1" ht="15" customHeight="1" x14ac:dyDescent="0.2">
      <c r="A108" s="127" t="s">
        <v>169</v>
      </c>
      <c r="B108" s="135" t="s">
        <v>1710</v>
      </c>
      <c r="C108" s="127" t="s">
        <v>50</v>
      </c>
      <c r="D108" s="28"/>
      <c r="E108" s="133">
        <v>43118</v>
      </c>
      <c r="F108" s="133">
        <v>43119</v>
      </c>
      <c r="G108" s="133">
        <v>43146</v>
      </c>
      <c r="H108" s="133">
        <v>43123</v>
      </c>
      <c r="I108" s="131" t="s">
        <v>16</v>
      </c>
      <c r="J108" s="30"/>
      <c r="K108" s="129" t="s">
        <v>94</v>
      </c>
      <c r="L108" s="30"/>
      <c r="M108" s="127" t="s">
        <v>14</v>
      </c>
      <c r="N108" s="28"/>
      <c r="O108" s="33"/>
      <c r="P108" s="63"/>
      <c r="Q108" s="35"/>
      <c r="R108" s="36"/>
      <c r="Y108" s="43"/>
      <c r="Z108" s="43"/>
    </row>
    <row r="109" spans="1:26" s="17" customFormat="1" ht="15" customHeight="1" x14ac:dyDescent="0.2">
      <c r="A109" s="128"/>
      <c r="B109" s="136"/>
      <c r="C109" s="128"/>
      <c r="D109" s="28"/>
      <c r="E109" s="134"/>
      <c r="F109" s="134"/>
      <c r="G109" s="134"/>
      <c r="H109" s="134"/>
      <c r="I109" s="132"/>
      <c r="J109" s="30"/>
      <c r="K109" s="130"/>
      <c r="L109" s="30"/>
      <c r="M109" s="128"/>
      <c r="N109" s="35"/>
      <c r="O109" s="34"/>
      <c r="P109" s="64"/>
      <c r="Q109" s="35"/>
      <c r="R109" s="36"/>
      <c r="Y109" s="43"/>
      <c r="Z109" s="43"/>
    </row>
    <row r="110" spans="1:26" s="17" customFormat="1" ht="15" customHeight="1" x14ac:dyDescent="0.2">
      <c r="A110" s="127" t="s">
        <v>170</v>
      </c>
      <c r="B110" s="135" t="s">
        <v>1711</v>
      </c>
      <c r="C110" s="127" t="s">
        <v>50</v>
      </c>
      <c r="D110" s="28"/>
      <c r="E110" s="133">
        <v>43119</v>
      </c>
      <c r="F110" s="133">
        <v>43122</v>
      </c>
      <c r="G110" s="133">
        <v>43147</v>
      </c>
      <c r="H110" s="133">
        <v>43123</v>
      </c>
      <c r="I110" s="131" t="s">
        <v>16</v>
      </c>
      <c r="J110" s="30"/>
      <c r="K110" s="129" t="s">
        <v>94</v>
      </c>
      <c r="L110" s="30"/>
      <c r="M110" s="127" t="s">
        <v>14</v>
      </c>
      <c r="N110" s="28"/>
      <c r="O110" s="33"/>
      <c r="P110" s="62"/>
      <c r="Q110" s="35"/>
      <c r="R110" s="36"/>
      <c r="Y110" s="43"/>
      <c r="Z110" s="43"/>
    </row>
    <row r="111" spans="1:26" s="17" customFormat="1" ht="15" customHeight="1" x14ac:dyDescent="0.2">
      <c r="A111" s="128"/>
      <c r="B111" s="136"/>
      <c r="C111" s="128"/>
      <c r="D111" s="28"/>
      <c r="E111" s="134"/>
      <c r="F111" s="134"/>
      <c r="G111" s="134"/>
      <c r="H111" s="134"/>
      <c r="I111" s="132"/>
      <c r="J111" s="30"/>
      <c r="K111" s="130"/>
      <c r="L111" s="30"/>
      <c r="M111" s="128"/>
      <c r="N111" s="28"/>
      <c r="O111" s="34"/>
      <c r="P111" s="64"/>
      <c r="Q111" s="28"/>
      <c r="R111" s="36"/>
      <c r="Y111" s="43"/>
      <c r="Z111" s="43"/>
    </row>
    <row r="112" spans="1:26" s="17" customFormat="1" ht="18" customHeight="1" x14ac:dyDescent="0.2">
      <c r="A112" s="127" t="s">
        <v>171</v>
      </c>
      <c r="B112" s="135" t="s">
        <v>1712</v>
      </c>
      <c r="C112" s="127" t="s">
        <v>50</v>
      </c>
      <c r="D112" s="28"/>
      <c r="E112" s="133">
        <v>43119</v>
      </c>
      <c r="F112" s="133">
        <v>43122</v>
      </c>
      <c r="G112" s="133">
        <v>43147</v>
      </c>
      <c r="H112" s="133">
        <v>43126</v>
      </c>
      <c r="I112" s="131" t="s">
        <v>16</v>
      </c>
      <c r="J112" s="30"/>
      <c r="K112" s="129" t="s">
        <v>94</v>
      </c>
      <c r="L112" s="30"/>
      <c r="M112" s="127" t="s">
        <v>15</v>
      </c>
      <c r="N112" s="28"/>
      <c r="O112" s="33"/>
      <c r="P112" s="63" t="s">
        <v>1731</v>
      </c>
      <c r="Q112" s="35"/>
      <c r="R112" s="36"/>
      <c r="Y112" s="43"/>
      <c r="Z112" s="43"/>
    </row>
    <row r="113" spans="1:26" s="17" customFormat="1" ht="12.75" customHeight="1" x14ac:dyDescent="0.2">
      <c r="A113" s="128"/>
      <c r="B113" s="136"/>
      <c r="C113" s="128"/>
      <c r="D113" s="28"/>
      <c r="E113" s="134"/>
      <c r="F113" s="134"/>
      <c r="G113" s="134"/>
      <c r="H113" s="134"/>
      <c r="I113" s="132"/>
      <c r="J113" s="30"/>
      <c r="K113" s="130"/>
      <c r="L113" s="30"/>
      <c r="M113" s="128"/>
      <c r="N113" s="28"/>
      <c r="O113" s="34"/>
      <c r="P113" s="64"/>
      <c r="Q113" s="35"/>
      <c r="R113" s="36"/>
      <c r="Y113" s="43"/>
      <c r="Z113" s="43"/>
    </row>
    <row r="114" spans="1:26" s="17" customFormat="1" ht="21.75" customHeight="1" x14ac:dyDescent="0.2">
      <c r="A114" s="127" t="s">
        <v>172</v>
      </c>
      <c r="B114" s="135" t="s">
        <v>1726</v>
      </c>
      <c r="C114" s="127" t="s">
        <v>50</v>
      </c>
      <c r="D114" s="28"/>
      <c r="E114" s="133">
        <v>43122</v>
      </c>
      <c r="F114" s="133">
        <v>43123</v>
      </c>
      <c r="G114" s="133">
        <v>43150</v>
      </c>
      <c r="H114" s="133">
        <v>43139</v>
      </c>
      <c r="I114" s="131" t="s">
        <v>16</v>
      </c>
      <c r="J114" s="30"/>
      <c r="K114" s="129" t="s">
        <v>94</v>
      </c>
      <c r="L114" s="30"/>
      <c r="M114" s="127" t="s">
        <v>14</v>
      </c>
      <c r="N114" s="28"/>
      <c r="O114" s="33"/>
      <c r="P114" s="63"/>
      <c r="Q114" s="35"/>
      <c r="R114" s="36"/>
      <c r="Y114" s="43"/>
      <c r="Z114" s="43"/>
    </row>
    <row r="115" spans="1:26" s="17" customFormat="1" ht="15" customHeight="1" x14ac:dyDescent="0.2">
      <c r="A115" s="128"/>
      <c r="B115" s="136"/>
      <c r="C115" s="128"/>
      <c r="D115" s="28"/>
      <c r="E115" s="134"/>
      <c r="F115" s="134"/>
      <c r="G115" s="134"/>
      <c r="H115" s="134"/>
      <c r="I115" s="132"/>
      <c r="J115" s="30"/>
      <c r="K115" s="130"/>
      <c r="L115" s="30"/>
      <c r="M115" s="128"/>
      <c r="N115" s="35"/>
      <c r="O115" s="34"/>
      <c r="P115" s="64"/>
      <c r="Q115" s="35"/>
      <c r="R115" s="36"/>
      <c r="Y115" s="43"/>
      <c r="Z115" s="43"/>
    </row>
    <row r="116" spans="1:26" s="17" customFormat="1" ht="15" customHeight="1" x14ac:dyDescent="0.2">
      <c r="A116" s="127" t="s">
        <v>173</v>
      </c>
      <c r="B116" s="135" t="s">
        <v>1713</v>
      </c>
      <c r="C116" s="127" t="s">
        <v>50</v>
      </c>
      <c r="D116" s="28"/>
      <c r="E116" s="133">
        <v>43122</v>
      </c>
      <c r="F116" s="133">
        <v>43123</v>
      </c>
      <c r="G116" s="133">
        <v>43150</v>
      </c>
      <c r="H116" s="133">
        <v>43140</v>
      </c>
      <c r="I116" s="131" t="s">
        <v>16</v>
      </c>
      <c r="J116" s="30"/>
      <c r="K116" s="129" t="s">
        <v>94</v>
      </c>
      <c r="L116" s="30"/>
      <c r="M116" s="127" t="s">
        <v>17</v>
      </c>
      <c r="N116" s="28"/>
      <c r="O116" s="33" t="s">
        <v>20</v>
      </c>
      <c r="P116" s="62"/>
      <c r="Q116" s="35"/>
      <c r="R116" s="36"/>
      <c r="Y116" s="43"/>
      <c r="Z116" s="43"/>
    </row>
    <row r="117" spans="1:26" s="17" customFormat="1" ht="15" customHeight="1" x14ac:dyDescent="0.2">
      <c r="A117" s="128"/>
      <c r="B117" s="136"/>
      <c r="C117" s="128"/>
      <c r="D117" s="28"/>
      <c r="E117" s="134"/>
      <c r="F117" s="134"/>
      <c r="G117" s="134"/>
      <c r="H117" s="134"/>
      <c r="I117" s="132"/>
      <c r="J117" s="30"/>
      <c r="K117" s="130"/>
      <c r="L117" s="30"/>
      <c r="M117" s="128"/>
      <c r="N117" s="28"/>
      <c r="O117" s="34"/>
      <c r="P117" s="64"/>
      <c r="Q117" s="28"/>
      <c r="R117" s="36"/>
      <c r="Y117" s="43"/>
      <c r="Z117" s="43"/>
    </row>
    <row r="118" spans="1:26" s="17" customFormat="1" ht="12.75" customHeight="1" x14ac:dyDescent="0.2">
      <c r="A118" s="127" t="s">
        <v>174</v>
      </c>
      <c r="B118" s="135" t="s">
        <v>1714</v>
      </c>
      <c r="C118" s="127" t="s">
        <v>50</v>
      </c>
      <c r="D118" s="28"/>
      <c r="E118" s="133">
        <v>43122</v>
      </c>
      <c r="F118" s="133">
        <v>43123</v>
      </c>
      <c r="G118" s="133">
        <v>43150</v>
      </c>
      <c r="H118" s="133">
        <v>43140</v>
      </c>
      <c r="I118" s="131" t="s">
        <v>16</v>
      </c>
      <c r="J118" s="30"/>
      <c r="K118" s="129" t="s">
        <v>94</v>
      </c>
      <c r="L118" s="30"/>
      <c r="M118" s="127" t="s">
        <v>14</v>
      </c>
      <c r="N118" s="28"/>
      <c r="O118" s="33"/>
      <c r="P118" s="63"/>
      <c r="Q118" s="35"/>
      <c r="R118" s="36"/>
      <c r="Y118" s="43"/>
      <c r="Z118" s="43"/>
    </row>
    <row r="119" spans="1:26" s="17" customFormat="1" ht="12.75" customHeight="1" x14ac:dyDescent="0.2">
      <c r="A119" s="128"/>
      <c r="B119" s="136"/>
      <c r="C119" s="128"/>
      <c r="D119" s="28"/>
      <c r="E119" s="134"/>
      <c r="F119" s="134"/>
      <c r="G119" s="134"/>
      <c r="H119" s="134"/>
      <c r="I119" s="132"/>
      <c r="J119" s="30"/>
      <c r="K119" s="130"/>
      <c r="L119" s="30"/>
      <c r="M119" s="128"/>
      <c r="N119" s="28"/>
      <c r="O119" s="34"/>
      <c r="P119" s="64"/>
      <c r="Q119" s="35"/>
      <c r="R119" s="36"/>
      <c r="Y119" s="43"/>
      <c r="Z119" s="43"/>
    </row>
    <row r="120" spans="1:26" s="17" customFormat="1" ht="12.75" customHeight="1" x14ac:dyDescent="0.2">
      <c r="A120" s="127" t="s">
        <v>175</v>
      </c>
      <c r="B120" s="135" t="s">
        <v>1715</v>
      </c>
      <c r="C120" s="127" t="s">
        <v>50</v>
      </c>
      <c r="D120" s="28"/>
      <c r="E120" s="133">
        <v>43122</v>
      </c>
      <c r="F120" s="133">
        <v>43123</v>
      </c>
      <c r="G120" s="133">
        <v>43150</v>
      </c>
      <c r="H120" s="133">
        <v>43122</v>
      </c>
      <c r="I120" s="131" t="s">
        <v>16</v>
      </c>
      <c r="J120" s="30"/>
      <c r="K120" s="129" t="s">
        <v>94</v>
      </c>
      <c r="L120" s="30"/>
      <c r="M120" s="127" t="s">
        <v>17</v>
      </c>
      <c r="N120" s="28"/>
      <c r="O120" s="33" t="s">
        <v>82</v>
      </c>
      <c r="P120" s="63"/>
      <c r="Q120" s="35"/>
      <c r="R120" s="36"/>
      <c r="Y120" s="43"/>
      <c r="Z120" s="43"/>
    </row>
    <row r="121" spans="1:26" s="17" customFormat="1" ht="12.75" customHeight="1" x14ac:dyDescent="0.2">
      <c r="A121" s="128"/>
      <c r="B121" s="136"/>
      <c r="C121" s="128"/>
      <c r="D121" s="28"/>
      <c r="E121" s="134"/>
      <c r="F121" s="134"/>
      <c r="G121" s="134"/>
      <c r="H121" s="134"/>
      <c r="I121" s="132"/>
      <c r="J121" s="30"/>
      <c r="K121" s="130"/>
      <c r="L121" s="30"/>
      <c r="M121" s="128"/>
      <c r="N121" s="35"/>
      <c r="O121" s="34"/>
      <c r="P121" s="64"/>
      <c r="Q121" s="35"/>
      <c r="R121" s="36"/>
      <c r="Y121" s="43"/>
      <c r="Z121" s="43"/>
    </row>
    <row r="122" spans="1:26" s="17" customFormat="1" ht="12.75" customHeight="1" x14ac:dyDescent="0.2">
      <c r="A122" s="127" t="s">
        <v>176</v>
      </c>
      <c r="B122" s="135" t="s">
        <v>1716</v>
      </c>
      <c r="C122" s="127" t="s">
        <v>50</v>
      </c>
      <c r="D122" s="28"/>
      <c r="E122" s="133">
        <v>43122</v>
      </c>
      <c r="F122" s="133">
        <v>43123</v>
      </c>
      <c r="G122" s="133">
        <v>43150</v>
      </c>
      <c r="H122" s="133">
        <v>43140</v>
      </c>
      <c r="I122" s="131" t="s">
        <v>16</v>
      </c>
      <c r="J122" s="30"/>
      <c r="K122" s="129" t="s">
        <v>94</v>
      </c>
      <c r="L122" s="30"/>
      <c r="M122" s="127" t="s">
        <v>14</v>
      </c>
      <c r="N122" s="28"/>
      <c r="O122" s="33"/>
      <c r="P122" s="62"/>
      <c r="Q122" s="35"/>
      <c r="R122" s="36"/>
      <c r="Y122" s="43"/>
      <c r="Z122" s="43"/>
    </row>
    <row r="123" spans="1:26" s="17" customFormat="1" ht="15" customHeight="1" x14ac:dyDescent="0.2">
      <c r="A123" s="128"/>
      <c r="B123" s="136"/>
      <c r="C123" s="128"/>
      <c r="D123" s="28"/>
      <c r="E123" s="134"/>
      <c r="F123" s="134"/>
      <c r="G123" s="134"/>
      <c r="H123" s="134"/>
      <c r="I123" s="132"/>
      <c r="J123" s="30"/>
      <c r="K123" s="130"/>
      <c r="L123" s="30"/>
      <c r="M123" s="128"/>
      <c r="N123" s="28"/>
      <c r="O123" s="34"/>
      <c r="P123" s="64"/>
      <c r="Q123" s="28"/>
      <c r="R123" s="36"/>
      <c r="Y123" s="43"/>
      <c r="Z123" s="43"/>
    </row>
    <row r="124" spans="1:26" s="17" customFormat="1" ht="12.75" customHeight="1" x14ac:dyDescent="0.2">
      <c r="A124" s="127" t="s">
        <v>177</v>
      </c>
      <c r="B124" s="135" t="s">
        <v>1717</v>
      </c>
      <c r="C124" s="127" t="s">
        <v>50</v>
      </c>
      <c r="D124" s="28"/>
      <c r="E124" s="133">
        <v>43122</v>
      </c>
      <c r="F124" s="133">
        <v>43123</v>
      </c>
      <c r="G124" s="133">
        <v>43150</v>
      </c>
      <c r="H124" s="133">
        <v>43139</v>
      </c>
      <c r="I124" s="131" t="s">
        <v>16</v>
      </c>
      <c r="J124" s="30"/>
      <c r="K124" s="129" t="s">
        <v>94</v>
      </c>
      <c r="L124" s="30"/>
      <c r="M124" s="127" t="s">
        <v>14</v>
      </c>
      <c r="N124" s="28"/>
      <c r="O124" s="33"/>
      <c r="P124" s="63"/>
      <c r="Q124" s="35"/>
      <c r="R124" s="36"/>
      <c r="Y124" s="43"/>
      <c r="Z124" s="43"/>
    </row>
    <row r="125" spans="1:26" s="17" customFormat="1" ht="12.75" customHeight="1" x14ac:dyDescent="0.2">
      <c r="A125" s="128"/>
      <c r="B125" s="136"/>
      <c r="C125" s="128"/>
      <c r="D125" s="28"/>
      <c r="E125" s="134"/>
      <c r="F125" s="134"/>
      <c r="G125" s="134"/>
      <c r="H125" s="134"/>
      <c r="I125" s="132"/>
      <c r="J125" s="30"/>
      <c r="K125" s="130"/>
      <c r="L125" s="30"/>
      <c r="M125" s="128"/>
      <c r="N125" s="28"/>
      <c r="O125" s="34"/>
      <c r="P125" s="64"/>
      <c r="Q125" s="35"/>
      <c r="R125" s="36"/>
      <c r="Y125" s="43"/>
      <c r="Z125" s="43"/>
    </row>
    <row r="126" spans="1:26" s="17" customFormat="1" ht="15" customHeight="1" x14ac:dyDescent="0.2">
      <c r="A126" s="127" t="s">
        <v>178</v>
      </c>
      <c r="B126" s="135" t="s">
        <v>1718</v>
      </c>
      <c r="C126" s="127" t="s">
        <v>50</v>
      </c>
      <c r="D126" s="28"/>
      <c r="E126" s="133">
        <v>43122</v>
      </c>
      <c r="F126" s="133">
        <v>43123</v>
      </c>
      <c r="G126" s="133">
        <v>43150</v>
      </c>
      <c r="H126" s="133">
        <v>43140</v>
      </c>
      <c r="I126" s="131" t="s">
        <v>16</v>
      </c>
      <c r="J126" s="30"/>
      <c r="K126" s="129" t="s">
        <v>94</v>
      </c>
      <c r="L126" s="30"/>
      <c r="M126" s="127" t="s">
        <v>14</v>
      </c>
      <c r="N126" s="28"/>
      <c r="O126" s="33"/>
      <c r="P126" s="63"/>
      <c r="Q126" s="35"/>
      <c r="R126" s="36"/>
      <c r="Y126" s="43"/>
      <c r="Z126" s="43"/>
    </row>
    <row r="127" spans="1:26" s="17" customFormat="1" ht="15" customHeight="1" x14ac:dyDescent="0.2">
      <c r="A127" s="128"/>
      <c r="B127" s="136"/>
      <c r="C127" s="128"/>
      <c r="D127" s="28"/>
      <c r="E127" s="134"/>
      <c r="F127" s="134"/>
      <c r="G127" s="134"/>
      <c r="H127" s="134"/>
      <c r="I127" s="132"/>
      <c r="J127" s="30"/>
      <c r="K127" s="130"/>
      <c r="L127" s="30"/>
      <c r="M127" s="128"/>
      <c r="N127" s="35"/>
      <c r="O127" s="34"/>
      <c r="P127" s="64"/>
      <c r="Q127" s="35"/>
      <c r="R127" s="36"/>
      <c r="Y127" s="43"/>
      <c r="Z127" s="43"/>
    </row>
    <row r="128" spans="1:26" s="17" customFormat="1" ht="19.5" customHeight="1" x14ac:dyDescent="0.2">
      <c r="A128" s="127" t="s">
        <v>179</v>
      </c>
      <c r="B128" s="135" t="s">
        <v>1719</v>
      </c>
      <c r="C128" s="127" t="s">
        <v>50</v>
      </c>
      <c r="D128" s="28"/>
      <c r="E128" s="133">
        <v>43122</v>
      </c>
      <c r="F128" s="133">
        <v>43123</v>
      </c>
      <c r="G128" s="133">
        <v>43150</v>
      </c>
      <c r="H128" s="133">
        <v>43124</v>
      </c>
      <c r="I128" s="131" t="s">
        <v>16</v>
      </c>
      <c r="J128" s="30"/>
      <c r="K128" s="129" t="s">
        <v>94</v>
      </c>
      <c r="L128" s="30"/>
      <c r="M128" s="127" t="s">
        <v>70</v>
      </c>
      <c r="N128" s="28"/>
      <c r="O128" s="33"/>
      <c r="P128" s="62"/>
      <c r="Q128" s="35"/>
      <c r="R128" s="36"/>
      <c r="Y128" s="43"/>
      <c r="Z128" s="43"/>
    </row>
    <row r="129" spans="1:26" s="17" customFormat="1" ht="15" customHeight="1" x14ac:dyDescent="0.2">
      <c r="A129" s="128"/>
      <c r="B129" s="136"/>
      <c r="C129" s="128"/>
      <c r="D129" s="28"/>
      <c r="E129" s="134"/>
      <c r="F129" s="134"/>
      <c r="G129" s="134"/>
      <c r="H129" s="134"/>
      <c r="I129" s="132"/>
      <c r="J129" s="30"/>
      <c r="K129" s="130"/>
      <c r="L129" s="30"/>
      <c r="M129" s="128"/>
      <c r="N129" s="28"/>
      <c r="O129" s="34"/>
      <c r="P129" s="64"/>
      <c r="Q129" s="28"/>
      <c r="R129" s="36"/>
      <c r="Y129" s="43"/>
      <c r="Z129" s="43"/>
    </row>
    <row r="130" spans="1:26" s="17" customFormat="1" ht="18" customHeight="1" x14ac:dyDescent="0.2">
      <c r="A130" s="127" t="s">
        <v>180</v>
      </c>
      <c r="B130" s="135" t="s">
        <v>1720</v>
      </c>
      <c r="C130" s="127" t="s">
        <v>50</v>
      </c>
      <c r="D130" s="28"/>
      <c r="E130" s="133">
        <v>43122</v>
      </c>
      <c r="F130" s="133">
        <v>43123</v>
      </c>
      <c r="G130" s="133">
        <v>43150</v>
      </c>
      <c r="H130" s="133">
        <v>43125</v>
      </c>
      <c r="I130" s="131" t="s">
        <v>16</v>
      </c>
      <c r="J130" s="30"/>
      <c r="K130" s="129" t="s">
        <v>94</v>
      </c>
      <c r="L130" s="30"/>
      <c r="M130" s="127" t="s">
        <v>14</v>
      </c>
      <c r="N130" s="28"/>
      <c r="O130" s="33"/>
      <c r="P130" s="63"/>
      <c r="Q130" s="35"/>
      <c r="R130" s="36"/>
      <c r="Y130" s="43"/>
      <c r="Z130" s="43"/>
    </row>
    <row r="131" spans="1:26" s="17" customFormat="1" ht="12.75" customHeight="1" x14ac:dyDescent="0.2">
      <c r="A131" s="128"/>
      <c r="B131" s="136"/>
      <c r="C131" s="128"/>
      <c r="D131" s="28"/>
      <c r="E131" s="134"/>
      <c r="F131" s="134"/>
      <c r="G131" s="134"/>
      <c r="H131" s="134"/>
      <c r="I131" s="132"/>
      <c r="J131" s="30"/>
      <c r="K131" s="130"/>
      <c r="L131" s="30"/>
      <c r="M131" s="128"/>
      <c r="N131" s="28"/>
      <c r="O131" s="34"/>
      <c r="P131" s="64"/>
      <c r="Q131" s="35"/>
      <c r="R131" s="36"/>
      <c r="Y131" s="43"/>
      <c r="Z131" s="43"/>
    </row>
    <row r="132" spans="1:26" s="17" customFormat="1" ht="26.25" customHeight="1" x14ac:dyDescent="0.2">
      <c r="A132" s="127" t="s">
        <v>181</v>
      </c>
      <c r="B132" s="135" t="s">
        <v>1721</v>
      </c>
      <c r="C132" s="127" t="s">
        <v>50</v>
      </c>
      <c r="D132" s="28"/>
      <c r="E132" s="133">
        <v>43122</v>
      </c>
      <c r="F132" s="133">
        <v>43123</v>
      </c>
      <c r="G132" s="133">
        <v>43150</v>
      </c>
      <c r="H132" s="133">
        <v>43140</v>
      </c>
      <c r="I132" s="131" t="s">
        <v>16</v>
      </c>
      <c r="J132" s="30"/>
      <c r="K132" s="129" t="s">
        <v>94</v>
      </c>
      <c r="L132" s="30"/>
      <c r="M132" s="127" t="s">
        <v>14</v>
      </c>
      <c r="N132" s="28"/>
      <c r="O132" s="33"/>
      <c r="P132" s="63"/>
      <c r="Q132" s="35"/>
      <c r="R132" s="36"/>
      <c r="Y132" s="43"/>
      <c r="Z132" s="43"/>
    </row>
    <row r="133" spans="1:26" s="17" customFormat="1" ht="15" customHeight="1" x14ac:dyDescent="0.2">
      <c r="A133" s="128"/>
      <c r="B133" s="136"/>
      <c r="C133" s="128"/>
      <c r="D133" s="28"/>
      <c r="E133" s="134"/>
      <c r="F133" s="134"/>
      <c r="G133" s="134"/>
      <c r="H133" s="134"/>
      <c r="I133" s="132"/>
      <c r="J133" s="30"/>
      <c r="K133" s="130"/>
      <c r="L133" s="30"/>
      <c r="M133" s="128"/>
      <c r="N133" s="35"/>
      <c r="O133" s="34"/>
      <c r="P133" s="64"/>
      <c r="Q133" s="35"/>
      <c r="R133" s="36"/>
      <c r="Y133" s="43"/>
      <c r="Z133" s="43"/>
    </row>
    <row r="134" spans="1:26" s="17" customFormat="1" ht="22.5" customHeight="1" x14ac:dyDescent="0.2">
      <c r="A134" s="127" t="s">
        <v>182</v>
      </c>
      <c r="B134" s="135" t="s">
        <v>1727</v>
      </c>
      <c r="C134" s="127" t="s">
        <v>50</v>
      </c>
      <c r="D134" s="28"/>
      <c r="E134" s="133">
        <v>43123</v>
      </c>
      <c r="F134" s="133">
        <v>43124</v>
      </c>
      <c r="G134" s="133">
        <v>43151</v>
      </c>
      <c r="H134" s="133">
        <v>43126</v>
      </c>
      <c r="I134" s="131" t="s">
        <v>16</v>
      </c>
      <c r="J134" s="30"/>
      <c r="K134" s="129" t="s">
        <v>94</v>
      </c>
      <c r="L134" s="30"/>
      <c r="M134" s="127" t="s">
        <v>15</v>
      </c>
      <c r="N134" s="28"/>
      <c r="O134" s="33" t="s">
        <v>82</v>
      </c>
      <c r="P134" s="62" t="s">
        <v>1731</v>
      </c>
      <c r="Q134" s="35"/>
      <c r="R134" s="36"/>
      <c r="Y134" s="43"/>
      <c r="Z134" s="43"/>
    </row>
    <row r="135" spans="1:26" s="17" customFormat="1" ht="15" customHeight="1" x14ac:dyDescent="0.2">
      <c r="A135" s="128"/>
      <c r="B135" s="136"/>
      <c r="C135" s="128"/>
      <c r="D135" s="28"/>
      <c r="E135" s="134"/>
      <c r="F135" s="134"/>
      <c r="G135" s="134"/>
      <c r="H135" s="134"/>
      <c r="I135" s="132"/>
      <c r="J135" s="30"/>
      <c r="K135" s="130"/>
      <c r="L135" s="30"/>
      <c r="M135" s="128"/>
      <c r="N135" s="28"/>
      <c r="O135" s="34"/>
      <c r="P135" s="64"/>
      <c r="Q135" s="28"/>
      <c r="R135" s="36"/>
      <c r="Y135" s="43"/>
      <c r="Z135" s="43"/>
    </row>
    <row r="136" spans="1:26" s="17" customFormat="1" ht="21.75" customHeight="1" x14ac:dyDescent="0.2">
      <c r="A136" s="127" t="s">
        <v>183</v>
      </c>
      <c r="B136" s="135" t="s">
        <v>1728</v>
      </c>
      <c r="C136" s="127" t="s">
        <v>50</v>
      </c>
      <c r="D136" s="28"/>
      <c r="E136" s="133">
        <v>43123</v>
      </c>
      <c r="F136" s="133">
        <v>43124</v>
      </c>
      <c r="G136" s="133">
        <v>43151</v>
      </c>
      <c r="H136" s="133">
        <v>43126</v>
      </c>
      <c r="I136" s="131" t="s">
        <v>29</v>
      </c>
      <c r="J136" s="30"/>
      <c r="K136" s="129" t="s">
        <v>22</v>
      </c>
      <c r="L136" s="30"/>
      <c r="M136" s="127" t="s">
        <v>73</v>
      </c>
      <c r="N136" s="28"/>
      <c r="O136" s="33"/>
      <c r="P136" s="63"/>
      <c r="Q136" s="35"/>
      <c r="R136" s="36"/>
      <c r="Y136" s="43"/>
      <c r="Z136" s="43"/>
    </row>
    <row r="137" spans="1:26" s="17" customFormat="1" ht="12.75" customHeight="1" x14ac:dyDescent="0.2">
      <c r="A137" s="128"/>
      <c r="B137" s="136"/>
      <c r="C137" s="128"/>
      <c r="D137" s="28"/>
      <c r="E137" s="134"/>
      <c r="F137" s="134"/>
      <c r="G137" s="134"/>
      <c r="H137" s="134"/>
      <c r="I137" s="132"/>
      <c r="J137" s="30"/>
      <c r="K137" s="130"/>
      <c r="L137" s="30"/>
      <c r="M137" s="128"/>
      <c r="N137" s="28"/>
      <c r="O137" s="34"/>
      <c r="P137" s="64"/>
      <c r="Q137" s="35"/>
      <c r="R137" s="36"/>
      <c r="Y137" s="43"/>
      <c r="Z137" s="43"/>
    </row>
    <row r="138" spans="1:26" s="17" customFormat="1" ht="22.5" customHeight="1" x14ac:dyDescent="0.2">
      <c r="A138" s="127" t="s">
        <v>184</v>
      </c>
      <c r="B138" s="135" t="s">
        <v>1729</v>
      </c>
      <c r="C138" s="127" t="s">
        <v>50</v>
      </c>
      <c r="D138" s="28"/>
      <c r="E138" s="133">
        <v>43123</v>
      </c>
      <c r="F138" s="133">
        <v>43124</v>
      </c>
      <c r="G138" s="133">
        <v>43151</v>
      </c>
      <c r="H138" s="133">
        <v>43140</v>
      </c>
      <c r="I138" s="131" t="s">
        <v>16</v>
      </c>
      <c r="J138" s="30"/>
      <c r="K138" s="129" t="s">
        <v>94</v>
      </c>
      <c r="L138" s="30"/>
      <c r="M138" s="127" t="s">
        <v>14</v>
      </c>
      <c r="N138" s="28"/>
      <c r="O138" s="33"/>
      <c r="P138" s="63"/>
      <c r="Q138" s="35"/>
      <c r="R138" s="36"/>
      <c r="Y138" s="43"/>
      <c r="Z138" s="43"/>
    </row>
    <row r="139" spans="1:26" s="17" customFormat="1" ht="24.75" customHeight="1" x14ac:dyDescent="0.2">
      <c r="A139" s="128"/>
      <c r="B139" s="136"/>
      <c r="C139" s="128"/>
      <c r="D139" s="28"/>
      <c r="E139" s="134"/>
      <c r="F139" s="134"/>
      <c r="G139" s="134"/>
      <c r="H139" s="134"/>
      <c r="I139" s="132"/>
      <c r="J139" s="30"/>
      <c r="K139" s="130"/>
      <c r="L139" s="30"/>
      <c r="M139" s="128"/>
      <c r="N139" s="35"/>
      <c r="O139" s="34"/>
      <c r="P139" s="64"/>
      <c r="Q139" s="35"/>
      <c r="R139" s="36"/>
      <c r="Y139" s="43"/>
      <c r="Z139" s="43"/>
    </row>
    <row r="140" spans="1:26" s="17" customFormat="1" ht="14.25" customHeight="1" x14ac:dyDescent="0.2">
      <c r="A140" s="127" t="s">
        <v>185</v>
      </c>
      <c r="B140" s="135" t="s">
        <v>1730</v>
      </c>
      <c r="C140" s="127" t="s">
        <v>50</v>
      </c>
      <c r="D140" s="28"/>
      <c r="E140" s="133">
        <v>43123</v>
      </c>
      <c r="F140" s="133">
        <v>43124</v>
      </c>
      <c r="G140" s="133">
        <v>43151</v>
      </c>
      <c r="H140" s="133">
        <v>43140</v>
      </c>
      <c r="I140" s="131" t="s">
        <v>16</v>
      </c>
      <c r="J140" s="30"/>
      <c r="K140" s="129" t="s">
        <v>94</v>
      </c>
      <c r="L140" s="30"/>
      <c r="M140" s="127" t="s">
        <v>14</v>
      </c>
      <c r="N140" s="28"/>
      <c r="O140" s="33"/>
      <c r="P140" s="62"/>
      <c r="Q140" s="35"/>
      <c r="R140" s="36"/>
      <c r="Y140" s="43"/>
      <c r="Z140" s="43"/>
    </row>
    <row r="141" spans="1:26" s="17" customFormat="1" ht="24" customHeight="1" x14ac:dyDescent="0.2">
      <c r="A141" s="128"/>
      <c r="B141" s="136"/>
      <c r="C141" s="128"/>
      <c r="D141" s="28"/>
      <c r="E141" s="134"/>
      <c r="F141" s="134"/>
      <c r="G141" s="134"/>
      <c r="H141" s="134"/>
      <c r="I141" s="132"/>
      <c r="J141" s="30"/>
      <c r="K141" s="130"/>
      <c r="L141" s="30"/>
      <c r="M141" s="128"/>
      <c r="N141" s="28"/>
      <c r="O141" s="34"/>
      <c r="P141" s="64"/>
      <c r="Q141" s="28"/>
      <c r="R141" s="36"/>
      <c r="Y141" s="43"/>
      <c r="Z141" s="43"/>
    </row>
    <row r="142" spans="1:26" s="17" customFormat="1" ht="17.25" customHeight="1" x14ac:dyDescent="0.2">
      <c r="A142" s="127" t="s">
        <v>186</v>
      </c>
      <c r="B142" s="135" t="s">
        <v>1722</v>
      </c>
      <c r="C142" s="127" t="s">
        <v>50</v>
      </c>
      <c r="D142" s="28"/>
      <c r="E142" s="133">
        <v>43122</v>
      </c>
      <c r="F142" s="133">
        <v>43123</v>
      </c>
      <c r="G142" s="133">
        <v>43150</v>
      </c>
      <c r="H142" s="133">
        <v>43143</v>
      </c>
      <c r="I142" s="131" t="s">
        <v>16</v>
      </c>
      <c r="J142" s="30"/>
      <c r="K142" s="129" t="s">
        <v>94</v>
      </c>
      <c r="L142" s="30"/>
      <c r="M142" s="127" t="s">
        <v>14</v>
      </c>
      <c r="N142" s="28"/>
      <c r="O142" s="33"/>
      <c r="P142" s="63"/>
      <c r="Q142" s="35"/>
      <c r="R142" s="36"/>
      <c r="Y142" s="43"/>
      <c r="Z142" s="43"/>
    </row>
    <row r="143" spans="1:26" s="17" customFormat="1" ht="12.75" customHeight="1" x14ac:dyDescent="0.2">
      <c r="A143" s="128"/>
      <c r="B143" s="136"/>
      <c r="C143" s="128"/>
      <c r="D143" s="28"/>
      <c r="E143" s="134"/>
      <c r="F143" s="134"/>
      <c r="G143" s="134"/>
      <c r="H143" s="134"/>
      <c r="I143" s="132"/>
      <c r="J143" s="30"/>
      <c r="K143" s="130"/>
      <c r="L143" s="30"/>
      <c r="M143" s="128"/>
      <c r="N143" s="28"/>
      <c r="O143" s="34"/>
      <c r="P143" s="64"/>
      <c r="Q143" s="35"/>
      <c r="R143" s="36"/>
      <c r="Y143" s="43"/>
      <c r="Z143" s="43"/>
    </row>
    <row r="144" spans="1:26" s="17" customFormat="1" ht="21" customHeight="1" x14ac:dyDescent="0.2">
      <c r="A144" s="127" t="s">
        <v>187</v>
      </c>
      <c r="B144" s="135" t="s">
        <v>1723</v>
      </c>
      <c r="C144" s="127" t="s">
        <v>50</v>
      </c>
      <c r="D144" s="28"/>
      <c r="E144" s="133">
        <v>43122</v>
      </c>
      <c r="F144" s="133">
        <v>43123</v>
      </c>
      <c r="G144" s="133">
        <v>43150</v>
      </c>
      <c r="H144" s="133">
        <v>43125</v>
      </c>
      <c r="I144" s="131" t="s">
        <v>16</v>
      </c>
      <c r="J144" s="30"/>
      <c r="K144" s="129" t="s">
        <v>94</v>
      </c>
      <c r="L144" s="30"/>
      <c r="M144" s="127" t="s">
        <v>70</v>
      </c>
      <c r="N144" s="28"/>
      <c r="O144" s="33"/>
      <c r="P144" s="63"/>
      <c r="Q144" s="35"/>
      <c r="R144" s="36"/>
      <c r="Y144" s="43"/>
      <c r="Z144" s="43"/>
    </row>
    <row r="145" spans="1:26" s="17" customFormat="1" ht="15" customHeight="1" x14ac:dyDescent="0.2">
      <c r="A145" s="128"/>
      <c r="B145" s="136"/>
      <c r="C145" s="128"/>
      <c r="D145" s="28"/>
      <c r="E145" s="134"/>
      <c r="F145" s="134"/>
      <c r="G145" s="134"/>
      <c r="H145" s="134"/>
      <c r="I145" s="132"/>
      <c r="J145" s="30"/>
      <c r="K145" s="130"/>
      <c r="L145" s="30"/>
      <c r="M145" s="128"/>
      <c r="N145" s="35"/>
      <c r="O145" s="34"/>
      <c r="P145" s="64"/>
      <c r="Q145" s="35"/>
      <c r="R145" s="36"/>
      <c r="Y145" s="43"/>
      <c r="Z145" s="43"/>
    </row>
    <row r="146" spans="1:26" s="17" customFormat="1" ht="18" customHeight="1" x14ac:dyDescent="0.2">
      <c r="A146" s="127" t="s">
        <v>188</v>
      </c>
      <c r="B146" s="135" t="s">
        <v>1724</v>
      </c>
      <c r="C146" s="127" t="s">
        <v>50</v>
      </c>
      <c r="D146" s="28"/>
      <c r="E146" s="133">
        <v>43123</v>
      </c>
      <c r="F146" s="133">
        <v>43124</v>
      </c>
      <c r="G146" s="133">
        <v>43151</v>
      </c>
      <c r="H146" s="133">
        <v>43125</v>
      </c>
      <c r="I146" s="131" t="s">
        <v>16</v>
      </c>
      <c r="J146" s="30"/>
      <c r="K146" s="129" t="s">
        <v>94</v>
      </c>
      <c r="L146" s="30"/>
      <c r="M146" s="127" t="s">
        <v>70</v>
      </c>
      <c r="N146" s="28"/>
      <c r="O146" s="33"/>
      <c r="P146" s="62"/>
      <c r="Q146" s="35"/>
      <c r="R146" s="36"/>
      <c r="Y146" s="43"/>
      <c r="Z146" s="43"/>
    </row>
    <row r="147" spans="1:26" s="17" customFormat="1" ht="15" customHeight="1" x14ac:dyDescent="0.2">
      <c r="A147" s="128"/>
      <c r="B147" s="136"/>
      <c r="C147" s="128"/>
      <c r="D147" s="28"/>
      <c r="E147" s="134"/>
      <c r="F147" s="134"/>
      <c r="G147" s="134"/>
      <c r="H147" s="134"/>
      <c r="I147" s="132"/>
      <c r="J147" s="30"/>
      <c r="K147" s="130"/>
      <c r="L147" s="30"/>
      <c r="M147" s="128"/>
      <c r="N147" s="28"/>
      <c r="O147" s="34"/>
      <c r="P147" s="64"/>
      <c r="Q147" s="28"/>
      <c r="R147" s="36"/>
      <c r="Y147" s="43"/>
      <c r="Z147" s="43"/>
    </row>
    <row r="148" spans="1:26" s="17" customFormat="1" ht="19.5" customHeight="1" x14ac:dyDescent="0.2">
      <c r="A148" s="127" t="s">
        <v>189</v>
      </c>
      <c r="B148" s="135" t="s">
        <v>1750</v>
      </c>
      <c r="C148" s="127" t="s">
        <v>50</v>
      </c>
      <c r="D148" s="28"/>
      <c r="E148" s="133">
        <v>43124</v>
      </c>
      <c r="F148" s="133">
        <v>43125</v>
      </c>
      <c r="G148" s="133">
        <v>43152</v>
      </c>
      <c r="H148" s="133">
        <v>43140</v>
      </c>
      <c r="I148" s="131" t="s">
        <v>16</v>
      </c>
      <c r="J148" s="30"/>
      <c r="K148" s="129" t="s">
        <v>94</v>
      </c>
      <c r="L148" s="30"/>
      <c r="M148" s="127" t="s">
        <v>14</v>
      </c>
      <c r="N148" s="28"/>
      <c r="O148" s="33"/>
      <c r="P148" s="63"/>
      <c r="Q148" s="35"/>
      <c r="R148" s="36"/>
      <c r="Y148" s="43"/>
      <c r="Z148" s="43"/>
    </row>
    <row r="149" spans="1:26" s="17" customFormat="1" ht="12.75" customHeight="1" x14ac:dyDescent="0.2">
      <c r="A149" s="128"/>
      <c r="B149" s="136"/>
      <c r="C149" s="128"/>
      <c r="D149" s="28"/>
      <c r="E149" s="134"/>
      <c r="F149" s="134"/>
      <c r="G149" s="134"/>
      <c r="H149" s="134"/>
      <c r="I149" s="132"/>
      <c r="J149" s="30"/>
      <c r="K149" s="130"/>
      <c r="L149" s="30"/>
      <c r="M149" s="128"/>
      <c r="N149" s="28"/>
      <c r="O149" s="34"/>
      <c r="P149" s="64"/>
      <c r="Q149" s="35"/>
      <c r="R149" s="36"/>
      <c r="Y149" s="43"/>
      <c r="Z149" s="43"/>
    </row>
    <row r="150" spans="1:26" s="17" customFormat="1" ht="20.25" customHeight="1" x14ac:dyDescent="0.2">
      <c r="A150" s="127" t="s">
        <v>190</v>
      </c>
      <c r="B150" s="135" t="s">
        <v>1732</v>
      </c>
      <c r="C150" s="127" t="s">
        <v>50</v>
      </c>
      <c r="D150" s="28"/>
      <c r="E150" s="133">
        <v>43124</v>
      </c>
      <c r="F150" s="133">
        <v>43125</v>
      </c>
      <c r="G150" s="133">
        <v>43152</v>
      </c>
      <c r="H150" s="133">
        <v>43136</v>
      </c>
      <c r="I150" s="131" t="s">
        <v>16</v>
      </c>
      <c r="J150" s="30"/>
      <c r="K150" s="129" t="s">
        <v>94</v>
      </c>
      <c r="L150" s="30"/>
      <c r="M150" s="127" t="s">
        <v>14</v>
      </c>
      <c r="N150" s="28"/>
      <c r="O150" s="33"/>
      <c r="P150" s="63"/>
      <c r="Q150" s="35"/>
      <c r="R150" s="36"/>
      <c r="Y150" s="43"/>
      <c r="Z150" s="43"/>
    </row>
    <row r="151" spans="1:26" s="17" customFormat="1" ht="15" customHeight="1" x14ac:dyDescent="0.2">
      <c r="A151" s="128"/>
      <c r="B151" s="136"/>
      <c r="C151" s="128"/>
      <c r="D151" s="28"/>
      <c r="E151" s="134"/>
      <c r="F151" s="134"/>
      <c r="G151" s="134"/>
      <c r="H151" s="134"/>
      <c r="I151" s="132"/>
      <c r="J151" s="30"/>
      <c r="K151" s="130"/>
      <c r="L151" s="30"/>
      <c r="M151" s="128"/>
      <c r="N151" s="35"/>
      <c r="O151" s="34"/>
      <c r="P151" s="64"/>
      <c r="Q151" s="35"/>
      <c r="R151" s="36"/>
      <c r="Y151" s="43"/>
      <c r="Z151" s="43"/>
    </row>
    <row r="152" spans="1:26" s="17" customFormat="1" ht="18" customHeight="1" x14ac:dyDescent="0.2">
      <c r="A152" s="127" t="s">
        <v>191</v>
      </c>
      <c r="B152" s="135" t="s">
        <v>1733</v>
      </c>
      <c r="C152" s="127" t="s">
        <v>50</v>
      </c>
      <c r="D152" s="28"/>
      <c r="E152" s="133">
        <v>43124</v>
      </c>
      <c r="F152" s="133">
        <v>43125</v>
      </c>
      <c r="G152" s="133">
        <v>43152</v>
      </c>
      <c r="H152" s="133">
        <v>43144</v>
      </c>
      <c r="I152" s="131" t="s">
        <v>16</v>
      </c>
      <c r="J152" s="30"/>
      <c r="K152" s="129" t="s">
        <v>94</v>
      </c>
      <c r="L152" s="30"/>
      <c r="M152" s="127" t="s">
        <v>14</v>
      </c>
      <c r="N152" s="28"/>
      <c r="O152" s="33"/>
      <c r="P152" s="62"/>
      <c r="Q152" s="35"/>
      <c r="R152" s="36"/>
      <c r="Y152" s="43"/>
      <c r="Z152" s="43"/>
    </row>
    <row r="153" spans="1:26" s="17" customFormat="1" ht="15" customHeight="1" x14ac:dyDescent="0.2">
      <c r="A153" s="128"/>
      <c r="B153" s="136"/>
      <c r="C153" s="128"/>
      <c r="D153" s="28"/>
      <c r="E153" s="134"/>
      <c r="F153" s="134"/>
      <c r="G153" s="134"/>
      <c r="H153" s="134"/>
      <c r="I153" s="132"/>
      <c r="J153" s="30"/>
      <c r="K153" s="130"/>
      <c r="L153" s="30"/>
      <c r="M153" s="128"/>
      <c r="N153" s="28"/>
      <c r="O153" s="34"/>
      <c r="P153" s="64"/>
      <c r="Q153" s="28"/>
      <c r="R153" s="36"/>
      <c r="Y153" s="43"/>
      <c r="Z153" s="43"/>
    </row>
    <row r="154" spans="1:26" s="17" customFormat="1" ht="20.25" customHeight="1" x14ac:dyDescent="0.2">
      <c r="A154" s="127" t="s">
        <v>192</v>
      </c>
      <c r="B154" s="135" t="s">
        <v>1734</v>
      </c>
      <c r="C154" s="127" t="s">
        <v>50</v>
      </c>
      <c r="D154" s="28"/>
      <c r="E154" s="133">
        <v>43124</v>
      </c>
      <c r="F154" s="133">
        <v>43125</v>
      </c>
      <c r="G154" s="133">
        <v>43152</v>
      </c>
      <c r="H154" s="133">
        <v>43145</v>
      </c>
      <c r="I154" s="131" t="s">
        <v>16</v>
      </c>
      <c r="J154" s="30"/>
      <c r="K154" s="129" t="s">
        <v>94</v>
      </c>
      <c r="L154" s="30"/>
      <c r="M154" s="127" t="s">
        <v>15</v>
      </c>
      <c r="N154" s="28"/>
      <c r="O154" s="33" t="s">
        <v>82</v>
      </c>
      <c r="P154" s="63"/>
      <c r="Q154" s="35"/>
      <c r="R154" s="36"/>
      <c r="Y154" s="43"/>
      <c r="Z154" s="43"/>
    </row>
    <row r="155" spans="1:26" s="17" customFormat="1" ht="12.75" customHeight="1" x14ac:dyDescent="0.2">
      <c r="A155" s="128"/>
      <c r="B155" s="136"/>
      <c r="C155" s="128"/>
      <c r="D155" s="28"/>
      <c r="E155" s="134"/>
      <c r="F155" s="134"/>
      <c r="G155" s="134"/>
      <c r="H155" s="134"/>
      <c r="I155" s="132"/>
      <c r="J155" s="30"/>
      <c r="K155" s="130"/>
      <c r="L155" s="30"/>
      <c r="M155" s="128"/>
      <c r="N155" s="28"/>
      <c r="O155" s="34"/>
      <c r="P155" s="64"/>
      <c r="Q155" s="35"/>
      <c r="R155" s="36"/>
      <c r="Y155" s="43"/>
      <c r="Z155" s="43"/>
    </row>
    <row r="156" spans="1:26" s="17" customFormat="1" ht="16.5" customHeight="1" x14ac:dyDescent="0.2">
      <c r="A156" s="127" t="s">
        <v>193</v>
      </c>
      <c r="B156" s="135" t="s">
        <v>1735</v>
      </c>
      <c r="C156" s="127" t="s">
        <v>50</v>
      </c>
      <c r="D156" s="28"/>
      <c r="E156" s="133">
        <v>43125</v>
      </c>
      <c r="F156" s="133">
        <v>43126</v>
      </c>
      <c r="G156" s="133">
        <v>43153</v>
      </c>
      <c r="H156" s="133">
        <v>43146</v>
      </c>
      <c r="I156" s="131" t="s">
        <v>16</v>
      </c>
      <c r="J156" s="30"/>
      <c r="K156" s="129" t="s">
        <v>94</v>
      </c>
      <c r="L156" s="30"/>
      <c r="M156" s="127" t="s">
        <v>14</v>
      </c>
      <c r="N156" s="28"/>
      <c r="O156" s="33"/>
      <c r="P156" s="63"/>
      <c r="Q156" s="35"/>
      <c r="R156" s="36"/>
      <c r="Y156" s="43"/>
      <c r="Z156" s="43"/>
    </row>
    <row r="157" spans="1:26" s="17" customFormat="1" ht="15" customHeight="1" x14ac:dyDescent="0.2">
      <c r="A157" s="128"/>
      <c r="B157" s="136"/>
      <c r="C157" s="128"/>
      <c r="D157" s="28"/>
      <c r="E157" s="134"/>
      <c r="F157" s="134"/>
      <c r="G157" s="134"/>
      <c r="H157" s="134"/>
      <c r="I157" s="132"/>
      <c r="J157" s="30"/>
      <c r="K157" s="130"/>
      <c r="L157" s="30"/>
      <c r="M157" s="128"/>
      <c r="N157" s="35"/>
      <c r="O157" s="34"/>
      <c r="P157" s="64"/>
      <c r="Q157" s="35"/>
      <c r="R157" s="36"/>
      <c r="Y157" s="43"/>
      <c r="Z157" s="43"/>
    </row>
    <row r="158" spans="1:26" s="17" customFormat="1" ht="15" customHeight="1" x14ac:dyDescent="0.2">
      <c r="A158" s="127" t="s">
        <v>194</v>
      </c>
      <c r="B158" s="135" t="s">
        <v>1736</v>
      </c>
      <c r="C158" s="127" t="s">
        <v>50</v>
      </c>
      <c r="D158" s="28"/>
      <c r="E158" s="133">
        <v>43125</v>
      </c>
      <c r="F158" s="133">
        <v>43126</v>
      </c>
      <c r="G158" s="133">
        <v>43153</v>
      </c>
      <c r="H158" s="133">
        <v>43146</v>
      </c>
      <c r="I158" s="131" t="s">
        <v>16</v>
      </c>
      <c r="J158" s="30"/>
      <c r="K158" s="129" t="s">
        <v>94</v>
      </c>
      <c r="L158" s="30"/>
      <c r="M158" s="127" t="s">
        <v>15</v>
      </c>
      <c r="N158" s="28"/>
      <c r="O158" s="33"/>
      <c r="P158" s="62" t="s">
        <v>1731</v>
      </c>
      <c r="Q158" s="35"/>
      <c r="R158" s="36"/>
      <c r="Y158" s="43"/>
      <c r="Z158" s="43"/>
    </row>
    <row r="159" spans="1:26" s="17" customFormat="1" ht="15" customHeight="1" x14ac:dyDescent="0.2">
      <c r="A159" s="128"/>
      <c r="B159" s="136"/>
      <c r="C159" s="128"/>
      <c r="D159" s="28"/>
      <c r="E159" s="134"/>
      <c r="F159" s="134"/>
      <c r="G159" s="134"/>
      <c r="H159" s="134"/>
      <c r="I159" s="132"/>
      <c r="J159" s="30"/>
      <c r="K159" s="130"/>
      <c r="L159" s="30"/>
      <c r="M159" s="128"/>
      <c r="N159" s="28"/>
      <c r="O159" s="34"/>
      <c r="P159" s="64"/>
      <c r="Q159" s="28"/>
      <c r="R159" s="36"/>
      <c r="Y159" s="43"/>
      <c r="Z159" s="43"/>
    </row>
    <row r="160" spans="1:26" s="17" customFormat="1" ht="15" customHeight="1" x14ac:dyDescent="0.2">
      <c r="A160" s="127" t="s">
        <v>195</v>
      </c>
      <c r="B160" s="135" t="s">
        <v>1737</v>
      </c>
      <c r="C160" s="127" t="s">
        <v>50</v>
      </c>
      <c r="D160" s="28"/>
      <c r="E160" s="133">
        <v>43125</v>
      </c>
      <c r="F160" s="133">
        <v>43126</v>
      </c>
      <c r="G160" s="133">
        <v>43153</v>
      </c>
      <c r="H160" s="133">
        <v>43132</v>
      </c>
      <c r="I160" s="131" t="s">
        <v>16</v>
      </c>
      <c r="J160" s="30"/>
      <c r="K160" s="129" t="s">
        <v>94</v>
      </c>
      <c r="L160" s="30"/>
      <c r="M160" s="127" t="s">
        <v>14</v>
      </c>
      <c r="N160" s="28"/>
      <c r="O160" s="33"/>
      <c r="P160" s="63"/>
      <c r="Q160" s="35"/>
      <c r="R160" s="36"/>
      <c r="Y160" s="43"/>
      <c r="Z160" s="43"/>
    </row>
    <row r="161" spans="1:26" s="17" customFormat="1" ht="12.75" customHeight="1" x14ac:dyDescent="0.2">
      <c r="A161" s="128"/>
      <c r="B161" s="136"/>
      <c r="C161" s="128"/>
      <c r="D161" s="28"/>
      <c r="E161" s="134"/>
      <c r="F161" s="134"/>
      <c r="G161" s="134"/>
      <c r="H161" s="134"/>
      <c r="I161" s="132"/>
      <c r="J161" s="30"/>
      <c r="K161" s="130"/>
      <c r="L161" s="30"/>
      <c r="M161" s="128"/>
      <c r="N161" s="28"/>
      <c r="O161" s="34"/>
      <c r="P161" s="64"/>
      <c r="Q161" s="35"/>
      <c r="R161" s="36"/>
      <c r="Y161" s="43"/>
      <c r="Z161" s="43"/>
    </row>
    <row r="162" spans="1:26" s="17" customFormat="1" ht="18" customHeight="1" x14ac:dyDescent="0.2">
      <c r="A162" s="127" t="s">
        <v>196</v>
      </c>
      <c r="B162" s="135" t="s">
        <v>1738</v>
      </c>
      <c r="C162" s="127" t="s">
        <v>50</v>
      </c>
      <c r="D162" s="28"/>
      <c r="E162" s="133">
        <v>43125</v>
      </c>
      <c r="F162" s="133">
        <v>43126</v>
      </c>
      <c r="G162" s="133">
        <v>43153</v>
      </c>
      <c r="H162" s="133">
        <v>43130</v>
      </c>
      <c r="I162" s="131" t="s">
        <v>16</v>
      </c>
      <c r="J162" s="30"/>
      <c r="K162" s="129" t="s">
        <v>94</v>
      </c>
      <c r="L162" s="30"/>
      <c r="M162" s="127" t="s">
        <v>14</v>
      </c>
      <c r="N162" s="28"/>
      <c r="O162" s="33"/>
      <c r="P162" s="63"/>
      <c r="Q162" s="35"/>
      <c r="R162" s="36"/>
      <c r="Y162" s="43"/>
      <c r="Z162" s="43"/>
    </row>
    <row r="163" spans="1:26" s="17" customFormat="1" ht="15" customHeight="1" x14ac:dyDescent="0.2">
      <c r="A163" s="128"/>
      <c r="B163" s="136"/>
      <c r="C163" s="128"/>
      <c r="D163" s="28"/>
      <c r="E163" s="134"/>
      <c r="F163" s="134"/>
      <c r="G163" s="134"/>
      <c r="H163" s="134"/>
      <c r="I163" s="132"/>
      <c r="J163" s="30"/>
      <c r="K163" s="130"/>
      <c r="L163" s="30"/>
      <c r="M163" s="128"/>
      <c r="N163" s="35"/>
      <c r="O163" s="34"/>
      <c r="P163" s="64"/>
      <c r="Q163" s="35"/>
      <c r="R163" s="36"/>
      <c r="Y163" s="43"/>
      <c r="Z163" s="43"/>
    </row>
    <row r="164" spans="1:26" s="17" customFormat="1" ht="20.25" customHeight="1" x14ac:dyDescent="0.2">
      <c r="A164" s="127" t="s">
        <v>197</v>
      </c>
      <c r="B164" s="135" t="s">
        <v>1739</v>
      </c>
      <c r="C164" s="127" t="s">
        <v>50</v>
      </c>
      <c r="D164" s="28"/>
      <c r="E164" s="133">
        <v>43125</v>
      </c>
      <c r="F164" s="133">
        <v>43126</v>
      </c>
      <c r="G164" s="133">
        <v>43153</v>
      </c>
      <c r="H164" s="133">
        <v>43129</v>
      </c>
      <c r="I164" s="131" t="s">
        <v>16</v>
      </c>
      <c r="J164" s="30"/>
      <c r="K164" s="129" t="s">
        <v>94</v>
      </c>
      <c r="L164" s="30"/>
      <c r="M164" s="127" t="s">
        <v>14</v>
      </c>
      <c r="N164" s="28"/>
      <c r="O164" s="33"/>
      <c r="P164" s="62"/>
      <c r="Q164" s="35"/>
      <c r="R164" s="36"/>
      <c r="Y164" s="43"/>
      <c r="Z164" s="43"/>
    </row>
    <row r="165" spans="1:26" s="17" customFormat="1" ht="15" customHeight="1" x14ac:dyDescent="0.2">
      <c r="A165" s="128"/>
      <c r="B165" s="136"/>
      <c r="C165" s="128"/>
      <c r="D165" s="28"/>
      <c r="E165" s="134"/>
      <c r="F165" s="134"/>
      <c r="G165" s="134"/>
      <c r="H165" s="134"/>
      <c r="I165" s="132"/>
      <c r="J165" s="30"/>
      <c r="K165" s="130"/>
      <c r="L165" s="30"/>
      <c r="M165" s="128"/>
      <c r="N165" s="28"/>
      <c r="O165" s="34"/>
      <c r="P165" s="64"/>
      <c r="Q165" s="28"/>
      <c r="R165" s="36"/>
      <c r="Y165" s="43"/>
      <c r="Z165" s="43"/>
    </row>
    <row r="166" spans="1:26" s="17" customFormat="1" ht="15" customHeight="1" x14ac:dyDescent="0.2">
      <c r="A166" s="127" t="s">
        <v>198</v>
      </c>
      <c r="B166" s="135" t="s">
        <v>1740</v>
      </c>
      <c r="C166" s="127" t="s">
        <v>50</v>
      </c>
      <c r="D166" s="28"/>
      <c r="E166" s="133">
        <v>43126</v>
      </c>
      <c r="F166" s="133">
        <v>43129</v>
      </c>
      <c r="G166" s="133">
        <v>43154</v>
      </c>
      <c r="H166" s="133">
        <v>43140</v>
      </c>
      <c r="I166" s="131" t="s">
        <v>16</v>
      </c>
      <c r="J166" s="30"/>
      <c r="K166" s="129" t="s">
        <v>94</v>
      </c>
      <c r="L166" s="30"/>
      <c r="M166" s="127" t="s">
        <v>15</v>
      </c>
      <c r="N166" s="28"/>
      <c r="O166" s="33"/>
      <c r="P166" s="63" t="s">
        <v>1731</v>
      </c>
      <c r="Q166" s="35"/>
      <c r="R166" s="36"/>
      <c r="Y166" s="43"/>
      <c r="Z166" s="43"/>
    </row>
    <row r="167" spans="1:26" s="17" customFormat="1" ht="12.75" customHeight="1" x14ac:dyDescent="0.2">
      <c r="A167" s="128"/>
      <c r="B167" s="136"/>
      <c r="C167" s="128"/>
      <c r="D167" s="28"/>
      <c r="E167" s="134"/>
      <c r="F167" s="134"/>
      <c r="G167" s="134"/>
      <c r="H167" s="134"/>
      <c r="I167" s="132"/>
      <c r="J167" s="30"/>
      <c r="K167" s="130"/>
      <c r="L167" s="30"/>
      <c r="M167" s="128"/>
      <c r="N167" s="35"/>
      <c r="O167" s="34"/>
      <c r="P167" s="64"/>
      <c r="Q167" s="35"/>
      <c r="R167" s="36"/>
      <c r="Y167" s="43"/>
      <c r="Z167" s="43"/>
    </row>
    <row r="168" spans="1:26" s="17" customFormat="1" ht="19.5" customHeight="1" x14ac:dyDescent="0.2">
      <c r="A168" s="127" t="s">
        <v>199</v>
      </c>
      <c r="B168" s="135" t="s">
        <v>1741</v>
      </c>
      <c r="C168" s="127" t="s">
        <v>50</v>
      </c>
      <c r="D168" s="28"/>
      <c r="E168" s="133">
        <v>43126</v>
      </c>
      <c r="F168" s="133">
        <v>43129</v>
      </c>
      <c r="G168" s="133">
        <v>43154</v>
      </c>
      <c r="H168" s="133">
        <v>43146</v>
      </c>
      <c r="I168" s="131" t="s">
        <v>16</v>
      </c>
      <c r="J168" s="30"/>
      <c r="K168" s="129" t="s">
        <v>94</v>
      </c>
      <c r="L168" s="30"/>
      <c r="M168" s="127" t="s">
        <v>15</v>
      </c>
      <c r="N168" s="28"/>
      <c r="O168" s="33" t="s">
        <v>82</v>
      </c>
      <c r="P168" s="63"/>
      <c r="Q168" s="35"/>
      <c r="R168" s="36"/>
      <c r="Y168" s="43"/>
      <c r="Z168" s="43"/>
    </row>
    <row r="169" spans="1:26" s="17" customFormat="1" ht="15" customHeight="1" x14ac:dyDescent="0.2">
      <c r="A169" s="128"/>
      <c r="B169" s="136"/>
      <c r="C169" s="128"/>
      <c r="D169" s="28"/>
      <c r="E169" s="134"/>
      <c r="F169" s="134"/>
      <c r="G169" s="134"/>
      <c r="H169" s="134"/>
      <c r="I169" s="132"/>
      <c r="J169" s="30"/>
      <c r="K169" s="130"/>
      <c r="L169" s="30"/>
      <c r="M169" s="128"/>
      <c r="N169" s="35"/>
      <c r="O169" s="34"/>
      <c r="P169" s="64"/>
      <c r="Q169" s="35"/>
      <c r="R169" s="36"/>
      <c r="Y169" s="43"/>
      <c r="Z169" s="43"/>
    </row>
    <row r="170" spans="1:26" s="17" customFormat="1" ht="15" customHeight="1" x14ac:dyDescent="0.2">
      <c r="A170" s="127" t="s">
        <v>200</v>
      </c>
      <c r="B170" s="135" t="s">
        <v>1742</v>
      </c>
      <c r="C170" s="127" t="s">
        <v>50</v>
      </c>
      <c r="D170" s="28"/>
      <c r="E170" s="133">
        <v>43126</v>
      </c>
      <c r="F170" s="133">
        <v>43129</v>
      </c>
      <c r="G170" s="133">
        <v>43154</v>
      </c>
      <c r="H170" s="133">
        <v>43145</v>
      </c>
      <c r="I170" s="131" t="s">
        <v>16</v>
      </c>
      <c r="J170" s="30"/>
      <c r="K170" s="129" t="s">
        <v>94</v>
      </c>
      <c r="L170" s="30"/>
      <c r="M170" s="127" t="s">
        <v>14</v>
      </c>
      <c r="N170" s="28"/>
      <c r="O170" s="33"/>
      <c r="P170" s="62"/>
      <c r="Q170" s="35"/>
      <c r="R170" s="36"/>
      <c r="Y170" s="43"/>
      <c r="Z170" s="43"/>
    </row>
    <row r="171" spans="1:26" s="17" customFormat="1" ht="15" customHeight="1" x14ac:dyDescent="0.2">
      <c r="A171" s="128"/>
      <c r="B171" s="136"/>
      <c r="C171" s="128"/>
      <c r="D171" s="28"/>
      <c r="E171" s="134"/>
      <c r="F171" s="134"/>
      <c r="G171" s="134"/>
      <c r="H171" s="134"/>
      <c r="I171" s="132"/>
      <c r="J171" s="30"/>
      <c r="K171" s="130"/>
      <c r="L171" s="30"/>
      <c r="M171" s="128"/>
      <c r="N171" s="28"/>
      <c r="O171" s="34"/>
      <c r="P171" s="64"/>
      <c r="Q171" s="28"/>
      <c r="R171" s="36"/>
      <c r="Y171" s="43"/>
      <c r="Z171" s="43"/>
    </row>
    <row r="172" spans="1:26" s="17" customFormat="1" ht="18" customHeight="1" x14ac:dyDescent="0.2">
      <c r="A172" s="127" t="s">
        <v>201</v>
      </c>
      <c r="B172" s="135" t="s">
        <v>1743</v>
      </c>
      <c r="C172" s="127" t="s">
        <v>50</v>
      </c>
      <c r="D172" s="28"/>
      <c r="E172" s="133">
        <v>43126</v>
      </c>
      <c r="F172" s="133">
        <v>43129</v>
      </c>
      <c r="G172" s="133">
        <v>43154</v>
      </c>
      <c r="H172" s="133">
        <v>43181</v>
      </c>
      <c r="I172" s="131" t="s">
        <v>28</v>
      </c>
      <c r="J172" s="30"/>
      <c r="K172" s="129" t="s">
        <v>94</v>
      </c>
      <c r="L172" s="30"/>
      <c r="M172" s="127" t="s">
        <v>15</v>
      </c>
      <c r="N172" s="28"/>
      <c r="O172" s="33"/>
      <c r="P172" s="63" t="s">
        <v>1731</v>
      </c>
      <c r="Q172" s="35"/>
      <c r="R172" s="36"/>
      <c r="Y172" s="43"/>
      <c r="Z172" s="43"/>
    </row>
    <row r="173" spans="1:26" s="17" customFormat="1" ht="18.75" customHeight="1" x14ac:dyDescent="0.2">
      <c r="A173" s="128"/>
      <c r="B173" s="136"/>
      <c r="C173" s="128"/>
      <c r="D173" s="28"/>
      <c r="E173" s="134"/>
      <c r="F173" s="134"/>
      <c r="G173" s="134"/>
      <c r="H173" s="134"/>
      <c r="I173" s="132"/>
      <c r="J173" s="30"/>
      <c r="K173" s="130"/>
      <c r="L173" s="30"/>
      <c r="M173" s="128"/>
      <c r="N173" s="28"/>
      <c r="O173" s="34"/>
      <c r="P173" s="64"/>
      <c r="Q173" s="35"/>
      <c r="R173" s="36"/>
      <c r="Y173" s="43"/>
      <c r="Z173" s="43"/>
    </row>
    <row r="174" spans="1:26" s="17" customFormat="1" ht="16.5" customHeight="1" x14ac:dyDescent="0.2">
      <c r="A174" s="127" t="s">
        <v>202</v>
      </c>
      <c r="B174" s="135" t="s">
        <v>1744</v>
      </c>
      <c r="C174" s="127" t="s">
        <v>50</v>
      </c>
      <c r="D174" s="28"/>
      <c r="E174" s="133">
        <v>43126</v>
      </c>
      <c r="F174" s="133">
        <v>43129</v>
      </c>
      <c r="G174" s="133">
        <v>43154</v>
      </c>
      <c r="H174" s="133">
        <v>43140</v>
      </c>
      <c r="I174" s="131" t="s">
        <v>16</v>
      </c>
      <c r="J174" s="30"/>
      <c r="K174" s="129" t="s">
        <v>94</v>
      </c>
      <c r="L174" s="30"/>
      <c r="M174" s="127" t="s">
        <v>14</v>
      </c>
      <c r="N174" s="28"/>
      <c r="O174" s="33"/>
      <c r="P174" s="63"/>
      <c r="Q174" s="35"/>
      <c r="R174" s="36"/>
      <c r="Y174" s="43"/>
      <c r="Z174" s="43"/>
    </row>
    <row r="175" spans="1:26" s="17" customFormat="1" ht="21" customHeight="1" x14ac:dyDescent="0.2">
      <c r="A175" s="128"/>
      <c r="B175" s="136"/>
      <c r="C175" s="128"/>
      <c r="D175" s="28"/>
      <c r="E175" s="134"/>
      <c r="F175" s="134"/>
      <c r="G175" s="134"/>
      <c r="H175" s="134"/>
      <c r="I175" s="132"/>
      <c r="J175" s="30"/>
      <c r="K175" s="130"/>
      <c r="L175" s="30"/>
      <c r="M175" s="128"/>
      <c r="N175" s="35"/>
      <c r="O175" s="34"/>
      <c r="P175" s="64"/>
      <c r="Q175" s="35"/>
      <c r="R175" s="36"/>
      <c r="Y175" s="43"/>
      <c r="Z175" s="43"/>
    </row>
    <row r="176" spans="1:26" s="17" customFormat="1" ht="15" customHeight="1" x14ac:dyDescent="0.2">
      <c r="A176" s="127" t="s">
        <v>203</v>
      </c>
      <c r="B176" s="135" t="s">
        <v>1745</v>
      </c>
      <c r="C176" s="127" t="s">
        <v>50</v>
      </c>
      <c r="D176" s="28"/>
      <c r="E176" s="133">
        <v>43126</v>
      </c>
      <c r="F176" s="133">
        <v>43129</v>
      </c>
      <c r="G176" s="133">
        <v>43154</v>
      </c>
      <c r="H176" s="133">
        <v>43140</v>
      </c>
      <c r="I176" s="131" t="s">
        <v>16</v>
      </c>
      <c r="J176" s="30"/>
      <c r="K176" s="129" t="s">
        <v>94</v>
      </c>
      <c r="L176" s="30"/>
      <c r="M176" s="127" t="s">
        <v>14</v>
      </c>
      <c r="N176" s="28"/>
      <c r="O176" s="33"/>
      <c r="P176" s="62"/>
      <c r="Q176" s="35"/>
      <c r="R176" s="36"/>
      <c r="Y176" s="43"/>
      <c r="Z176" s="43"/>
    </row>
    <row r="177" spans="1:26" s="17" customFormat="1" ht="15" customHeight="1" x14ac:dyDescent="0.2">
      <c r="A177" s="128"/>
      <c r="B177" s="136"/>
      <c r="C177" s="128"/>
      <c r="D177" s="28"/>
      <c r="E177" s="134"/>
      <c r="F177" s="134"/>
      <c r="G177" s="134"/>
      <c r="H177" s="134"/>
      <c r="I177" s="132"/>
      <c r="J177" s="30"/>
      <c r="K177" s="130"/>
      <c r="L177" s="30"/>
      <c r="M177" s="128"/>
      <c r="N177" s="28"/>
      <c r="O177" s="34"/>
      <c r="P177" s="64"/>
      <c r="Q177" s="28"/>
      <c r="R177" s="66"/>
      <c r="Y177" s="43"/>
      <c r="Z177" s="43"/>
    </row>
    <row r="178" spans="1:26" s="17" customFormat="1" ht="21.75" customHeight="1" x14ac:dyDescent="0.2">
      <c r="A178" s="127" t="s">
        <v>204</v>
      </c>
      <c r="B178" s="135" t="s">
        <v>1746</v>
      </c>
      <c r="C178" s="127" t="s">
        <v>50</v>
      </c>
      <c r="D178" s="28"/>
      <c r="E178" s="133">
        <v>43129</v>
      </c>
      <c r="F178" s="133">
        <v>43130</v>
      </c>
      <c r="G178" s="133">
        <v>43157</v>
      </c>
      <c r="H178" s="133">
        <v>43129</v>
      </c>
      <c r="I178" s="131" t="s">
        <v>16</v>
      </c>
      <c r="J178" s="30"/>
      <c r="K178" s="129" t="s">
        <v>94</v>
      </c>
      <c r="L178" s="30"/>
      <c r="M178" s="127" t="s">
        <v>14</v>
      </c>
      <c r="N178" s="28"/>
      <c r="O178" s="33"/>
      <c r="P178" s="63"/>
      <c r="Q178" s="35"/>
      <c r="R178" s="36"/>
      <c r="Y178" s="43"/>
      <c r="Z178" s="43"/>
    </row>
    <row r="179" spans="1:26" s="17" customFormat="1" ht="12.75" customHeight="1" x14ac:dyDescent="0.2">
      <c r="A179" s="128"/>
      <c r="B179" s="136"/>
      <c r="C179" s="128"/>
      <c r="D179" s="28"/>
      <c r="E179" s="134"/>
      <c r="F179" s="134"/>
      <c r="G179" s="134"/>
      <c r="H179" s="134"/>
      <c r="I179" s="132"/>
      <c r="J179" s="30"/>
      <c r="K179" s="130"/>
      <c r="L179" s="30"/>
      <c r="M179" s="128"/>
      <c r="N179" s="28"/>
      <c r="O179" s="34"/>
      <c r="P179" s="64"/>
      <c r="Q179" s="35"/>
      <c r="R179" s="36"/>
      <c r="Y179" s="43"/>
      <c r="Z179" s="43"/>
    </row>
    <row r="180" spans="1:26" s="17" customFormat="1" ht="21" customHeight="1" x14ac:dyDescent="0.2">
      <c r="A180" s="127" t="s">
        <v>205</v>
      </c>
      <c r="B180" s="135" t="s">
        <v>1747</v>
      </c>
      <c r="C180" s="127" t="s">
        <v>50</v>
      </c>
      <c r="D180" s="28"/>
      <c r="E180" s="133">
        <v>43126</v>
      </c>
      <c r="F180" s="133">
        <v>43129</v>
      </c>
      <c r="G180" s="133">
        <v>43154</v>
      </c>
      <c r="H180" s="133">
        <v>43238</v>
      </c>
      <c r="I180" s="131" t="s">
        <v>28</v>
      </c>
      <c r="J180" s="30"/>
      <c r="K180" s="129" t="s">
        <v>94</v>
      </c>
      <c r="L180" s="30"/>
      <c r="M180" s="127" t="s">
        <v>70</v>
      </c>
      <c r="N180" s="28"/>
      <c r="O180" s="33"/>
      <c r="P180" s="63"/>
      <c r="Q180" s="35"/>
      <c r="R180" s="36"/>
      <c r="Y180" s="43"/>
      <c r="Z180" s="43"/>
    </row>
    <row r="181" spans="1:26" s="17" customFormat="1" ht="15" customHeight="1" x14ac:dyDescent="0.2">
      <c r="A181" s="128"/>
      <c r="B181" s="136"/>
      <c r="C181" s="128"/>
      <c r="D181" s="28"/>
      <c r="E181" s="134"/>
      <c r="F181" s="134"/>
      <c r="G181" s="134"/>
      <c r="H181" s="134"/>
      <c r="I181" s="132"/>
      <c r="J181" s="30"/>
      <c r="K181" s="130"/>
      <c r="L181" s="30"/>
      <c r="M181" s="128"/>
      <c r="N181" s="35"/>
      <c r="O181" s="34"/>
      <c r="P181" s="64"/>
      <c r="Q181" s="35"/>
      <c r="R181" s="36"/>
      <c r="Y181" s="43"/>
      <c r="Z181" s="43"/>
    </row>
    <row r="182" spans="1:26" s="17" customFormat="1" ht="21.75" customHeight="1" x14ac:dyDescent="0.2">
      <c r="A182" s="127" t="s">
        <v>206</v>
      </c>
      <c r="B182" s="135" t="s">
        <v>1748</v>
      </c>
      <c r="C182" s="127" t="s">
        <v>50</v>
      </c>
      <c r="D182" s="28"/>
      <c r="E182" s="133">
        <v>43129</v>
      </c>
      <c r="F182" s="133">
        <v>43130</v>
      </c>
      <c r="G182" s="133">
        <v>43157</v>
      </c>
      <c r="H182" s="133">
        <v>43130</v>
      </c>
      <c r="I182" s="131" t="s">
        <v>16</v>
      </c>
      <c r="J182" s="30"/>
      <c r="K182" s="129" t="s">
        <v>94</v>
      </c>
      <c r="L182" s="30"/>
      <c r="M182" s="127" t="s">
        <v>70</v>
      </c>
      <c r="N182" s="28"/>
      <c r="O182" s="33"/>
      <c r="P182" s="62"/>
      <c r="Q182" s="35"/>
      <c r="R182" s="36"/>
      <c r="Y182" s="43"/>
      <c r="Z182" s="43"/>
    </row>
    <row r="183" spans="1:26" s="17" customFormat="1" ht="15" customHeight="1" x14ac:dyDescent="0.2">
      <c r="A183" s="128"/>
      <c r="B183" s="150"/>
      <c r="C183" s="151"/>
      <c r="D183" s="28"/>
      <c r="E183" s="134"/>
      <c r="F183" s="134"/>
      <c r="G183" s="134"/>
      <c r="H183" s="151"/>
      <c r="I183" s="132"/>
      <c r="J183" s="30"/>
      <c r="K183" s="130"/>
      <c r="L183" s="30"/>
      <c r="M183" s="151"/>
      <c r="N183" s="28"/>
      <c r="O183" s="34"/>
      <c r="P183" s="64"/>
      <c r="Q183" s="28"/>
      <c r="R183" s="36"/>
      <c r="Y183" s="43"/>
      <c r="Z183" s="43"/>
    </row>
    <row r="184" spans="1:26" s="17" customFormat="1" ht="19.5" customHeight="1" x14ac:dyDescent="0.2">
      <c r="A184" s="127" t="s">
        <v>207</v>
      </c>
      <c r="B184" s="135" t="s">
        <v>1749</v>
      </c>
      <c r="C184" s="127" t="s">
        <v>50</v>
      </c>
      <c r="D184" s="28"/>
      <c r="E184" s="133">
        <v>43129</v>
      </c>
      <c r="F184" s="133">
        <v>43130</v>
      </c>
      <c r="G184" s="133">
        <v>43157</v>
      </c>
      <c r="H184" s="133">
        <v>43139</v>
      </c>
      <c r="I184" s="131" t="s">
        <v>16</v>
      </c>
      <c r="J184" s="30"/>
      <c r="K184" s="129" t="s">
        <v>94</v>
      </c>
      <c r="L184" s="30"/>
      <c r="M184" s="127" t="s">
        <v>14</v>
      </c>
      <c r="N184" s="28"/>
      <c r="O184" s="33"/>
      <c r="P184" s="63"/>
      <c r="Q184" s="35"/>
      <c r="R184" s="36"/>
      <c r="Y184" s="43"/>
      <c r="Z184" s="43"/>
    </row>
    <row r="185" spans="1:26" s="17" customFormat="1" ht="12.75" customHeight="1" x14ac:dyDescent="0.2">
      <c r="A185" s="128"/>
      <c r="B185" s="136"/>
      <c r="C185" s="128"/>
      <c r="D185" s="28"/>
      <c r="E185" s="134"/>
      <c r="F185" s="134"/>
      <c r="G185" s="134"/>
      <c r="H185" s="134"/>
      <c r="I185" s="132"/>
      <c r="J185" s="30"/>
      <c r="K185" s="130"/>
      <c r="L185" s="30"/>
      <c r="M185" s="128"/>
      <c r="N185" s="28"/>
      <c r="O185" s="34"/>
      <c r="P185" s="64"/>
      <c r="Q185" s="35"/>
      <c r="R185" s="36"/>
      <c r="Y185" s="43"/>
      <c r="Z185" s="43"/>
    </row>
    <row r="186" spans="1:26" s="17" customFormat="1" ht="22.5" customHeight="1" x14ac:dyDescent="0.2">
      <c r="A186" s="127" t="s">
        <v>208</v>
      </c>
      <c r="B186" s="135" t="s">
        <v>1753</v>
      </c>
      <c r="C186" s="127" t="s">
        <v>50</v>
      </c>
      <c r="D186" s="28"/>
      <c r="E186" s="133">
        <v>43129</v>
      </c>
      <c r="F186" s="133">
        <v>43130</v>
      </c>
      <c r="G186" s="133">
        <v>43157</v>
      </c>
      <c r="H186" s="133">
        <v>43150</v>
      </c>
      <c r="I186" s="131" t="s">
        <v>16</v>
      </c>
      <c r="J186" s="30"/>
      <c r="K186" s="129" t="s">
        <v>94</v>
      </c>
      <c r="L186" s="30"/>
      <c r="M186" s="127" t="s">
        <v>14</v>
      </c>
      <c r="N186" s="28"/>
      <c r="O186" s="33"/>
      <c r="P186" s="63"/>
      <c r="Q186" s="35"/>
      <c r="R186" s="36"/>
      <c r="Y186" s="43"/>
      <c r="Z186" s="43"/>
    </row>
    <row r="187" spans="1:26" s="17" customFormat="1" ht="15" customHeight="1" x14ac:dyDescent="0.2">
      <c r="A187" s="128"/>
      <c r="B187" s="136"/>
      <c r="C187" s="128"/>
      <c r="D187" s="28"/>
      <c r="E187" s="134"/>
      <c r="F187" s="134"/>
      <c r="G187" s="134"/>
      <c r="H187" s="134"/>
      <c r="I187" s="132"/>
      <c r="J187" s="30"/>
      <c r="K187" s="130"/>
      <c r="L187" s="30"/>
      <c r="M187" s="128"/>
      <c r="N187" s="35"/>
      <c r="O187" s="34"/>
      <c r="P187" s="64"/>
      <c r="Q187" s="35"/>
      <c r="R187" s="36"/>
      <c r="Y187" s="43"/>
      <c r="Z187" s="43"/>
    </row>
    <row r="188" spans="1:26" s="17" customFormat="1" ht="17.25" customHeight="1" x14ac:dyDescent="0.2">
      <c r="A188" s="127" t="s">
        <v>209</v>
      </c>
      <c r="B188" s="135" t="s">
        <v>1754</v>
      </c>
      <c r="C188" s="127" t="s">
        <v>50</v>
      </c>
      <c r="D188" s="28"/>
      <c r="E188" s="133">
        <v>43129</v>
      </c>
      <c r="F188" s="133">
        <v>43130</v>
      </c>
      <c r="G188" s="133">
        <v>43157</v>
      </c>
      <c r="H188" s="133">
        <v>43138</v>
      </c>
      <c r="I188" s="131" t="s">
        <v>16</v>
      </c>
      <c r="J188" s="30"/>
      <c r="K188" s="129" t="s">
        <v>94</v>
      </c>
      <c r="L188" s="30"/>
      <c r="M188" s="127" t="s">
        <v>17</v>
      </c>
      <c r="N188" s="28"/>
      <c r="O188" s="33" t="s">
        <v>82</v>
      </c>
      <c r="P188" s="62"/>
      <c r="Q188" s="35"/>
      <c r="R188" s="36"/>
      <c r="Y188" s="43"/>
      <c r="Z188" s="43"/>
    </row>
    <row r="189" spans="1:26" s="17" customFormat="1" ht="15" customHeight="1" x14ac:dyDescent="0.2">
      <c r="A189" s="128"/>
      <c r="B189" s="136"/>
      <c r="C189" s="128"/>
      <c r="D189" s="28"/>
      <c r="E189" s="134"/>
      <c r="F189" s="134"/>
      <c r="G189" s="134"/>
      <c r="H189" s="134"/>
      <c r="I189" s="132"/>
      <c r="J189" s="30"/>
      <c r="K189" s="130"/>
      <c r="L189" s="30"/>
      <c r="M189" s="128"/>
      <c r="N189" s="28"/>
      <c r="O189" s="34"/>
      <c r="P189" s="64"/>
      <c r="Q189" s="28"/>
      <c r="R189" s="36"/>
      <c r="Y189" s="43"/>
      <c r="Z189" s="43"/>
    </row>
    <row r="190" spans="1:26" s="17" customFormat="1" ht="18.75" customHeight="1" x14ac:dyDescent="0.2">
      <c r="A190" s="127" t="s">
        <v>210</v>
      </c>
      <c r="B190" s="135" t="s">
        <v>1755</v>
      </c>
      <c r="C190" s="127" t="s">
        <v>50</v>
      </c>
      <c r="D190" s="28"/>
      <c r="E190" s="133">
        <v>43130</v>
      </c>
      <c r="F190" s="133">
        <v>43131</v>
      </c>
      <c r="G190" s="133">
        <v>43158</v>
      </c>
      <c r="H190" s="133">
        <v>43132</v>
      </c>
      <c r="I190" s="131" t="s">
        <v>16</v>
      </c>
      <c r="J190" s="30"/>
      <c r="K190" s="129" t="s">
        <v>94</v>
      </c>
      <c r="L190" s="30"/>
      <c r="M190" s="127" t="s">
        <v>14</v>
      </c>
      <c r="N190" s="28"/>
      <c r="O190" s="33"/>
      <c r="P190" s="63"/>
      <c r="Q190" s="35"/>
      <c r="R190" s="36"/>
      <c r="Y190" s="43"/>
      <c r="Z190" s="43"/>
    </row>
    <row r="191" spans="1:26" s="17" customFormat="1" ht="12.75" customHeight="1" x14ac:dyDescent="0.2">
      <c r="A191" s="128"/>
      <c r="B191" s="136"/>
      <c r="C191" s="128"/>
      <c r="D191" s="28"/>
      <c r="E191" s="134"/>
      <c r="F191" s="134"/>
      <c r="G191" s="134"/>
      <c r="H191" s="134"/>
      <c r="I191" s="132"/>
      <c r="J191" s="30"/>
      <c r="K191" s="130"/>
      <c r="L191" s="30"/>
      <c r="M191" s="128"/>
      <c r="N191" s="28"/>
      <c r="O191" s="34"/>
      <c r="P191" s="64"/>
      <c r="Q191" s="35"/>
      <c r="R191" s="36"/>
      <c r="Y191" s="43"/>
      <c r="Z191" s="43"/>
    </row>
    <row r="192" spans="1:26" s="17" customFormat="1" ht="18.75" customHeight="1" x14ac:dyDescent="0.2">
      <c r="A192" s="127" t="s">
        <v>211</v>
      </c>
      <c r="B192" s="135" t="s">
        <v>1756</v>
      </c>
      <c r="C192" s="127" t="s">
        <v>50</v>
      </c>
      <c r="D192" s="28"/>
      <c r="E192" s="133">
        <v>43130</v>
      </c>
      <c r="F192" s="133">
        <v>43131</v>
      </c>
      <c r="G192" s="133">
        <v>43158</v>
      </c>
      <c r="H192" s="133">
        <v>43230</v>
      </c>
      <c r="I192" s="131" t="s">
        <v>28</v>
      </c>
      <c r="J192" s="30"/>
      <c r="K192" s="129" t="s">
        <v>94</v>
      </c>
      <c r="L192" s="30"/>
      <c r="M192" s="127" t="s">
        <v>14</v>
      </c>
      <c r="N192" s="28"/>
      <c r="O192" s="33"/>
      <c r="P192" s="63"/>
      <c r="Q192" s="35"/>
      <c r="R192" s="36"/>
      <c r="Y192" s="43"/>
      <c r="Z192" s="43"/>
    </row>
    <row r="193" spans="1:26" s="17" customFormat="1" ht="15" customHeight="1" x14ac:dyDescent="0.2">
      <c r="A193" s="128"/>
      <c r="B193" s="136"/>
      <c r="C193" s="128"/>
      <c r="D193" s="28"/>
      <c r="E193" s="134"/>
      <c r="F193" s="134"/>
      <c r="G193" s="134"/>
      <c r="H193" s="134"/>
      <c r="I193" s="132"/>
      <c r="J193" s="30"/>
      <c r="K193" s="130"/>
      <c r="L193" s="30"/>
      <c r="M193" s="128"/>
      <c r="N193" s="35"/>
      <c r="O193" s="34"/>
      <c r="P193" s="64"/>
      <c r="Q193" s="35"/>
      <c r="R193" s="36"/>
      <c r="Y193" s="43"/>
      <c r="Z193" s="43"/>
    </row>
    <row r="194" spans="1:26" s="17" customFormat="1" ht="15" customHeight="1" x14ac:dyDescent="0.2">
      <c r="A194" s="127" t="s">
        <v>212</v>
      </c>
      <c r="B194" s="135" t="s">
        <v>1757</v>
      </c>
      <c r="C194" s="145" t="s">
        <v>50</v>
      </c>
      <c r="D194" s="28"/>
      <c r="E194" s="133">
        <v>43130</v>
      </c>
      <c r="F194" s="133">
        <v>43131</v>
      </c>
      <c r="G194" s="133">
        <v>43158</v>
      </c>
      <c r="H194" s="133">
        <v>43333</v>
      </c>
      <c r="I194" s="131" t="s">
        <v>28</v>
      </c>
      <c r="J194" s="30"/>
      <c r="K194" s="139" t="s">
        <v>94</v>
      </c>
      <c r="L194" s="30"/>
      <c r="M194" s="127" t="s">
        <v>14</v>
      </c>
      <c r="N194" s="28"/>
      <c r="O194" s="33"/>
      <c r="P194" s="62"/>
      <c r="Q194" s="35"/>
      <c r="R194" s="36"/>
      <c r="Y194" s="43"/>
      <c r="Z194" s="43"/>
    </row>
    <row r="195" spans="1:26" s="17" customFormat="1" ht="15" customHeight="1" x14ac:dyDescent="0.2">
      <c r="A195" s="128"/>
      <c r="B195" s="147"/>
      <c r="C195" s="146"/>
      <c r="D195" s="28"/>
      <c r="E195" s="134"/>
      <c r="F195" s="134"/>
      <c r="G195" s="134"/>
      <c r="H195" s="134"/>
      <c r="I195" s="132"/>
      <c r="J195" s="30"/>
      <c r="K195" s="140"/>
      <c r="L195" s="30"/>
      <c r="M195" s="128"/>
      <c r="N195" s="28"/>
      <c r="O195" s="41"/>
      <c r="P195" s="65"/>
      <c r="Q195" s="28"/>
      <c r="R195" s="36"/>
      <c r="Y195" s="43"/>
      <c r="Z195" s="43"/>
    </row>
    <row r="196" spans="1:26" s="17" customFormat="1" ht="15" customHeight="1" x14ac:dyDescent="0.2">
      <c r="A196" s="127" t="s">
        <v>213</v>
      </c>
      <c r="B196" s="135" t="s">
        <v>1778</v>
      </c>
      <c r="C196" s="145" t="s">
        <v>50</v>
      </c>
      <c r="D196" s="28"/>
      <c r="E196" s="133">
        <v>43130</v>
      </c>
      <c r="F196" s="133">
        <v>43131</v>
      </c>
      <c r="G196" s="133">
        <v>43158</v>
      </c>
      <c r="H196" s="133">
        <v>43151</v>
      </c>
      <c r="I196" s="131" t="s">
        <v>16</v>
      </c>
      <c r="J196" s="30"/>
      <c r="K196" s="129" t="s">
        <v>94</v>
      </c>
      <c r="L196" s="30"/>
      <c r="M196" s="127" t="s">
        <v>70</v>
      </c>
      <c r="N196" s="28"/>
      <c r="O196" s="33"/>
      <c r="P196" s="63"/>
      <c r="Q196" s="35"/>
      <c r="R196" s="36"/>
      <c r="Y196" s="43"/>
      <c r="Z196" s="43"/>
    </row>
    <row r="197" spans="1:26" s="17" customFormat="1" ht="16.5" customHeight="1" x14ac:dyDescent="0.2">
      <c r="A197" s="128"/>
      <c r="B197" s="136"/>
      <c r="C197" s="146"/>
      <c r="D197" s="28"/>
      <c r="E197" s="134"/>
      <c r="F197" s="134"/>
      <c r="G197" s="134"/>
      <c r="H197" s="134"/>
      <c r="I197" s="132"/>
      <c r="J197" s="30"/>
      <c r="K197" s="130"/>
      <c r="L197" s="30"/>
      <c r="M197" s="128"/>
      <c r="N197" s="28"/>
      <c r="O197" s="34"/>
      <c r="P197" s="64"/>
      <c r="Q197" s="35"/>
      <c r="R197" s="36"/>
      <c r="Y197" s="43"/>
      <c r="Z197" s="43"/>
    </row>
    <row r="198" spans="1:26" s="17" customFormat="1" ht="16.5" customHeight="1" x14ac:dyDescent="0.2">
      <c r="A198" s="127" t="s">
        <v>214</v>
      </c>
      <c r="B198" s="135" t="s">
        <v>1758</v>
      </c>
      <c r="C198" s="127" t="s">
        <v>50</v>
      </c>
      <c r="D198" s="28"/>
      <c r="E198" s="133">
        <v>43130</v>
      </c>
      <c r="F198" s="133">
        <v>43131</v>
      </c>
      <c r="G198" s="133">
        <v>43158</v>
      </c>
      <c r="H198" s="133">
        <v>43151</v>
      </c>
      <c r="I198" s="131" t="s">
        <v>16</v>
      </c>
      <c r="J198" s="30"/>
      <c r="K198" s="129" t="s">
        <v>94</v>
      </c>
      <c r="L198" s="30"/>
      <c r="M198" s="127" t="s">
        <v>14</v>
      </c>
      <c r="N198" s="28"/>
      <c r="O198" s="33"/>
      <c r="P198" s="63"/>
      <c r="Q198" s="35"/>
      <c r="R198" s="36"/>
      <c r="Y198" s="43"/>
      <c r="Z198" s="43"/>
    </row>
    <row r="199" spans="1:26" s="17" customFormat="1" ht="15" customHeight="1" x14ac:dyDescent="0.2">
      <c r="A199" s="128"/>
      <c r="B199" s="136"/>
      <c r="C199" s="128"/>
      <c r="D199" s="28"/>
      <c r="E199" s="134"/>
      <c r="F199" s="134"/>
      <c r="G199" s="134"/>
      <c r="H199" s="134"/>
      <c r="I199" s="132"/>
      <c r="J199" s="30"/>
      <c r="K199" s="130"/>
      <c r="L199" s="30"/>
      <c r="M199" s="128"/>
      <c r="N199" s="35"/>
      <c r="O199" s="34"/>
      <c r="P199" s="64"/>
      <c r="Q199" s="35"/>
      <c r="R199" s="36"/>
      <c r="Y199" s="43"/>
      <c r="Z199" s="43"/>
    </row>
    <row r="200" spans="1:26" s="17" customFormat="1" ht="15" customHeight="1" x14ac:dyDescent="0.2">
      <c r="A200" s="127" t="s">
        <v>215</v>
      </c>
      <c r="B200" s="135" t="s">
        <v>1759</v>
      </c>
      <c r="C200" s="127" t="s">
        <v>50</v>
      </c>
      <c r="D200" s="28"/>
      <c r="E200" s="133">
        <v>43130</v>
      </c>
      <c r="F200" s="133">
        <v>43131</v>
      </c>
      <c r="G200" s="133">
        <v>43158</v>
      </c>
      <c r="H200" s="133">
        <v>43130</v>
      </c>
      <c r="I200" s="131" t="s">
        <v>16</v>
      </c>
      <c r="J200" s="30"/>
      <c r="K200" s="129" t="s">
        <v>94</v>
      </c>
      <c r="L200" s="30"/>
      <c r="M200" s="127" t="s">
        <v>17</v>
      </c>
      <c r="N200" s="28"/>
      <c r="O200" s="33" t="s">
        <v>82</v>
      </c>
      <c r="P200" s="62"/>
      <c r="Q200" s="35"/>
      <c r="R200" s="36"/>
      <c r="Y200" s="43"/>
      <c r="Z200" s="43"/>
    </row>
    <row r="201" spans="1:26" s="17" customFormat="1" ht="15" customHeight="1" x14ac:dyDescent="0.2">
      <c r="A201" s="128"/>
      <c r="B201" s="136"/>
      <c r="C201" s="128"/>
      <c r="D201" s="28"/>
      <c r="E201" s="134"/>
      <c r="F201" s="134"/>
      <c r="G201" s="134"/>
      <c r="H201" s="134"/>
      <c r="I201" s="132"/>
      <c r="J201" s="30"/>
      <c r="K201" s="130"/>
      <c r="L201" s="30"/>
      <c r="M201" s="128"/>
      <c r="N201" s="28"/>
      <c r="O201" s="34"/>
      <c r="P201" s="64"/>
      <c r="Q201" s="28"/>
      <c r="R201" s="36"/>
      <c r="Y201" s="43"/>
      <c r="Z201" s="43"/>
    </row>
    <row r="202" spans="1:26" s="17" customFormat="1" ht="18.75" customHeight="1" x14ac:dyDescent="0.2">
      <c r="A202" s="127" t="s">
        <v>216</v>
      </c>
      <c r="B202" s="135" t="s">
        <v>1760</v>
      </c>
      <c r="C202" s="127" t="s">
        <v>50</v>
      </c>
      <c r="D202" s="28"/>
      <c r="E202" s="133">
        <v>43131</v>
      </c>
      <c r="F202" s="133">
        <v>43132</v>
      </c>
      <c r="G202" s="133">
        <v>43159</v>
      </c>
      <c r="H202" s="133">
        <v>43139</v>
      </c>
      <c r="I202" s="131" t="s">
        <v>16</v>
      </c>
      <c r="J202" s="30"/>
      <c r="K202" s="129" t="s">
        <v>94</v>
      </c>
      <c r="L202" s="30"/>
      <c r="M202" s="127" t="s">
        <v>14</v>
      </c>
      <c r="N202" s="28"/>
      <c r="O202" s="33"/>
      <c r="P202" s="63"/>
      <c r="Q202" s="35"/>
      <c r="R202" s="36"/>
      <c r="Y202" s="43"/>
      <c r="Z202" s="43"/>
    </row>
    <row r="203" spans="1:26" s="17" customFormat="1" ht="12.75" customHeight="1" x14ac:dyDescent="0.2">
      <c r="A203" s="128"/>
      <c r="B203" s="136"/>
      <c r="C203" s="128"/>
      <c r="D203" s="28"/>
      <c r="E203" s="134"/>
      <c r="F203" s="134"/>
      <c r="G203" s="134"/>
      <c r="H203" s="134"/>
      <c r="I203" s="132"/>
      <c r="J203" s="30"/>
      <c r="K203" s="130"/>
      <c r="L203" s="30"/>
      <c r="M203" s="128"/>
      <c r="N203" s="28"/>
      <c r="O203" s="34"/>
      <c r="P203" s="64"/>
      <c r="Q203" s="35"/>
      <c r="R203" s="36"/>
      <c r="Y203" s="43"/>
      <c r="Z203" s="43"/>
    </row>
    <row r="204" spans="1:26" s="17" customFormat="1" ht="18.75" customHeight="1" x14ac:dyDescent="0.2">
      <c r="A204" s="127" t="s">
        <v>217</v>
      </c>
      <c r="B204" s="135" t="s">
        <v>1761</v>
      </c>
      <c r="C204" s="127" t="s">
        <v>50</v>
      </c>
      <c r="D204" s="28"/>
      <c r="E204" s="133">
        <v>43131</v>
      </c>
      <c r="F204" s="133">
        <v>43132</v>
      </c>
      <c r="G204" s="133">
        <v>43159</v>
      </c>
      <c r="H204" s="133">
        <v>43199</v>
      </c>
      <c r="I204" s="131" t="s">
        <v>28</v>
      </c>
      <c r="J204" s="30"/>
      <c r="K204" s="129" t="s">
        <v>94</v>
      </c>
      <c r="L204" s="30"/>
      <c r="M204" s="127" t="s">
        <v>14</v>
      </c>
      <c r="N204" s="28"/>
      <c r="O204" s="33"/>
      <c r="P204" s="63"/>
      <c r="Q204" s="35"/>
      <c r="R204" s="36"/>
      <c r="Y204" s="43"/>
      <c r="Z204" s="43"/>
    </row>
    <row r="205" spans="1:26" s="17" customFormat="1" ht="15" customHeight="1" x14ac:dyDescent="0.2">
      <c r="A205" s="128"/>
      <c r="B205" s="147"/>
      <c r="C205" s="128"/>
      <c r="D205" s="28"/>
      <c r="E205" s="134"/>
      <c r="F205" s="134"/>
      <c r="G205" s="134"/>
      <c r="H205" s="134"/>
      <c r="I205" s="132"/>
      <c r="J205" s="30"/>
      <c r="K205" s="130"/>
      <c r="L205" s="30"/>
      <c r="M205" s="128"/>
      <c r="N205" s="35"/>
      <c r="O205" s="34"/>
      <c r="P205" s="64"/>
      <c r="Q205" s="35"/>
      <c r="R205" s="36"/>
      <c r="Y205" s="43"/>
      <c r="Z205" s="43"/>
    </row>
    <row r="206" spans="1:26" s="17" customFormat="1" ht="15" customHeight="1" x14ac:dyDescent="0.2">
      <c r="A206" s="127" t="s">
        <v>218</v>
      </c>
      <c r="B206" s="135" t="s">
        <v>1762</v>
      </c>
      <c r="C206" s="127" t="s">
        <v>50</v>
      </c>
      <c r="D206" s="28"/>
      <c r="E206" s="133">
        <v>43131</v>
      </c>
      <c r="F206" s="133">
        <v>43132</v>
      </c>
      <c r="G206" s="133">
        <v>43159</v>
      </c>
      <c r="H206" s="133">
        <v>43150</v>
      </c>
      <c r="I206" s="131" t="s">
        <v>16</v>
      </c>
      <c r="J206" s="30"/>
      <c r="K206" s="129" t="s">
        <v>94</v>
      </c>
      <c r="L206" s="30"/>
      <c r="M206" s="127" t="s">
        <v>15</v>
      </c>
      <c r="N206" s="28"/>
      <c r="O206" s="33"/>
      <c r="P206" s="62" t="s">
        <v>1731</v>
      </c>
      <c r="Q206" s="35"/>
      <c r="R206" s="36"/>
      <c r="Y206" s="43"/>
      <c r="Z206" s="43"/>
    </row>
    <row r="207" spans="1:26" s="17" customFormat="1" ht="15" customHeight="1" x14ac:dyDescent="0.2">
      <c r="A207" s="128"/>
      <c r="B207" s="147"/>
      <c r="C207" s="128"/>
      <c r="D207" s="28"/>
      <c r="E207" s="134"/>
      <c r="F207" s="134"/>
      <c r="G207" s="134"/>
      <c r="H207" s="134"/>
      <c r="I207" s="132"/>
      <c r="J207" s="30"/>
      <c r="K207" s="130"/>
      <c r="L207" s="30"/>
      <c r="M207" s="128"/>
      <c r="N207" s="28"/>
      <c r="O207" s="34"/>
      <c r="P207" s="64"/>
      <c r="Q207" s="28"/>
      <c r="R207" s="36"/>
      <c r="Y207" s="43"/>
      <c r="Z207" s="43"/>
    </row>
    <row r="208" spans="1:26" s="17" customFormat="1" ht="12.75" customHeight="1" x14ac:dyDescent="0.2">
      <c r="A208" s="127" t="s">
        <v>219</v>
      </c>
      <c r="B208" s="135" t="s">
        <v>1763</v>
      </c>
      <c r="C208" s="127" t="s">
        <v>50</v>
      </c>
      <c r="D208" s="28"/>
      <c r="E208" s="133">
        <v>43131</v>
      </c>
      <c r="F208" s="133">
        <v>43132</v>
      </c>
      <c r="G208" s="133">
        <v>43159</v>
      </c>
      <c r="H208" s="133">
        <v>43151</v>
      </c>
      <c r="I208" s="131" t="s">
        <v>16</v>
      </c>
      <c r="J208" s="30"/>
      <c r="K208" s="129" t="s">
        <v>94</v>
      </c>
      <c r="L208" s="30"/>
      <c r="M208" s="127" t="s">
        <v>14</v>
      </c>
      <c r="N208" s="28"/>
      <c r="O208" s="33"/>
      <c r="P208" s="63"/>
      <c r="Q208" s="35"/>
      <c r="R208" s="36"/>
      <c r="Y208" s="43"/>
      <c r="Z208" s="43"/>
    </row>
    <row r="209" spans="1:26" s="17" customFormat="1" ht="12.75" customHeight="1" x14ac:dyDescent="0.2">
      <c r="A209" s="128"/>
      <c r="B209" s="136"/>
      <c r="C209" s="128"/>
      <c r="D209" s="28"/>
      <c r="E209" s="134"/>
      <c r="F209" s="134"/>
      <c r="G209" s="134"/>
      <c r="H209" s="134"/>
      <c r="I209" s="132"/>
      <c r="J209" s="30"/>
      <c r="K209" s="130"/>
      <c r="L209" s="30"/>
      <c r="M209" s="128"/>
      <c r="N209" s="28"/>
      <c r="O209" s="34"/>
      <c r="P209" s="64"/>
      <c r="Q209" s="35"/>
      <c r="R209" s="36"/>
      <c r="Y209" s="43"/>
      <c r="Z209" s="43"/>
    </row>
    <row r="210" spans="1:26" s="17" customFormat="1" ht="15" customHeight="1" x14ac:dyDescent="0.2">
      <c r="A210" s="127" t="s">
        <v>220</v>
      </c>
      <c r="B210" s="135" t="s">
        <v>1764</v>
      </c>
      <c r="C210" s="127" t="s">
        <v>51</v>
      </c>
      <c r="D210" s="28"/>
      <c r="E210" s="137">
        <v>43132</v>
      </c>
      <c r="F210" s="137">
        <v>43133</v>
      </c>
      <c r="G210" s="137">
        <v>43160</v>
      </c>
      <c r="H210" s="133">
        <v>43133</v>
      </c>
      <c r="I210" s="131" t="s">
        <v>16</v>
      </c>
      <c r="J210" s="30"/>
      <c r="K210" s="129" t="s">
        <v>94</v>
      </c>
      <c r="L210" s="30"/>
      <c r="M210" s="127" t="s">
        <v>17</v>
      </c>
      <c r="N210" s="28"/>
      <c r="O210" s="33" t="s">
        <v>82</v>
      </c>
      <c r="P210" s="63"/>
      <c r="Q210" s="35"/>
      <c r="R210" s="36"/>
      <c r="Y210" s="43"/>
      <c r="Z210" s="43"/>
    </row>
    <row r="211" spans="1:26" s="17" customFormat="1" ht="15" customHeight="1" x14ac:dyDescent="0.2">
      <c r="A211" s="128"/>
      <c r="B211" s="136"/>
      <c r="C211" s="128"/>
      <c r="D211" s="28"/>
      <c r="E211" s="138"/>
      <c r="F211" s="138"/>
      <c r="G211" s="138"/>
      <c r="H211" s="134"/>
      <c r="I211" s="132"/>
      <c r="J211" s="30"/>
      <c r="K211" s="130"/>
      <c r="L211" s="30"/>
      <c r="M211" s="128"/>
      <c r="N211" s="35"/>
      <c r="O211" s="34"/>
      <c r="P211" s="64"/>
      <c r="Q211" s="35"/>
      <c r="R211" s="36"/>
      <c r="Y211" s="43"/>
      <c r="Z211" s="43"/>
    </row>
    <row r="212" spans="1:26" s="17" customFormat="1" ht="15" customHeight="1" x14ac:dyDescent="0.2">
      <c r="A212" s="127" t="s">
        <v>221</v>
      </c>
      <c r="B212" s="135" t="s">
        <v>1659</v>
      </c>
      <c r="C212" s="127" t="s">
        <v>51</v>
      </c>
      <c r="D212" s="28"/>
      <c r="E212" s="137">
        <v>43132</v>
      </c>
      <c r="F212" s="137">
        <v>43133</v>
      </c>
      <c r="G212" s="137">
        <v>43160</v>
      </c>
      <c r="H212" s="133">
        <v>43133</v>
      </c>
      <c r="I212" s="131" t="s">
        <v>16</v>
      </c>
      <c r="J212" s="30"/>
      <c r="K212" s="129" t="s">
        <v>94</v>
      </c>
      <c r="L212" s="30"/>
      <c r="M212" s="127" t="s">
        <v>17</v>
      </c>
      <c r="N212" s="28"/>
      <c r="O212" s="33" t="s">
        <v>82</v>
      </c>
      <c r="P212" s="62"/>
      <c r="Q212" s="35"/>
      <c r="R212" s="36"/>
      <c r="Y212" s="43"/>
      <c r="Z212" s="43"/>
    </row>
    <row r="213" spans="1:26" s="17" customFormat="1" ht="15" customHeight="1" x14ac:dyDescent="0.2">
      <c r="A213" s="128"/>
      <c r="B213" s="136"/>
      <c r="C213" s="128"/>
      <c r="D213" s="28"/>
      <c r="E213" s="138"/>
      <c r="F213" s="138"/>
      <c r="G213" s="138"/>
      <c r="H213" s="134"/>
      <c r="I213" s="132"/>
      <c r="J213" s="30"/>
      <c r="K213" s="130"/>
      <c r="L213" s="30"/>
      <c r="M213" s="128"/>
      <c r="N213" s="35"/>
      <c r="O213" s="34"/>
      <c r="P213" s="64"/>
      <c r="Q213" s="28"/>
      <c r="R213" s="36"/>
      <c r="Y213" s="43"/>
      <c r="Z213" s="43"/>
    </row>
    <row r="214" spans="1:26" s="17" customFormat="1" ht="12.75" customHeight="1" x14ac:dyDescent="0.2">
      <c r="A214" s="127" t="s">
        <v>222</v>
      </c>
      <c r="B214" s="135" t="s">
        <v>1765</v>
      </c>
      <c r="C214" s="127" t="s">
        <v>51</v>
      </c>
      <c r="D214" s="28"/>
      <c r="E214" s="137">
        <v>43132</v>
      </c>
      <c r="F214" s="137">
        <v>43133</v>
      </c>
      <c r="G214" s="137">
        <v>43160</v>
      </c>
      <c r="H214" s="133">
        <v>43166</v>
      </c>
      <c r="I214" s="131" t="s">
        <v>28</v>
      </c>
      <c r="J214" s="30"/>
      <c r="K214" s="129" t="s">
        <v>94</v>
      </c>
      <c r="L214" s="30"/>
      <c r="M214" s="127" t="s">
        <v>14</v>
      </c>
      <c r="N214" s="28"/>
      <c r="O214" s="33"/>
      <c r="P214" s="63"/>
      <c r="Q214" s="35"/>
      <c r="R214" s="36"/>
      <c r="Y214" s="43"/>
      <c r="Z214" s="43"/>
    </row>
    <row r="215" spans="1:26" s="17" customFormat="1" ht="12.75" customHeight="1" x14ac:dyDescent="0.2">
      <c r="A215" s="128"/>
      <c r="B215" s="136"/>
      <c r="C215" s="128"/>
      <c r="D215" s="28"/>
      <c r="E215" s="138"/>
      <c r="F215" s="138"/>
      <c r="G215" s="138"/>
      <c r="H215" s="134"/>
      <c r="I215" s="132"/>
      <c r="J215" s="30"/>
      <c r="K215" s="130"/>
      <c r="L215" s="30"/>
      <c r="M215" s="128"/>
      <c r="N215" s="28"/>
      <c r="O215" s="34"/>
      <c r="P215" s="64"/>
      <c r="Q215" s="35"/>
      <c r="R215" s="36"/>
      <c r="Y215" s="43"/>
      <c r="Z215" s="43"/>
    </row>
    <row r="216" spans="1:26" s="17" customFormat="1" ht="15" customHeight="1" x14ac:dyDescent="0.2">
      <c r="A216" s="127" t="s">
        <v>223</v>
      </c>
      <c r="B216" s="135" t="s">
        <v>1766</v>
      </c>
      <c r="C216" s="127" t="s">
        <v>51</v>
      </c>
      <c r="D216" s="28"/>
      <c r="E216" s="133">
        <v>43133</v>
      </c>
      <c r="F216" s="133">
        <v>43136</v>
      </c>
      <c r="G216" s="133">
        <v>43161</v>
      </c>
      <c r="H216" s="133">
        <v>43181</v>
      </c>
      <c r="I216" s="131" t="s">
        <v>28</v>
      </c>
      <c r="J216" s="30"/>
      <c r="K216" s="129" t="s">
        <v>94</v>
      </c>
      <c r="L216" s="30"/>
      <c r="M216" s="127" t="s">
        <v>14</v>
      </c>
      <c r="N216" s="28"/>
      <c r="O216" s="33"/>
      <c r="P216" s="63"/>
      <c r="Q216" s="35"/>
      <c r="R216" s="36"/>
      <c r="Y216" s="43"/>
      <c r="Z216" s="43"/>
    </row>
    <row r="217" spans="1:26" s="17" customFormat="1" ht="15" customHeight="1" x14ac:dyDescent="0.2">
      <c r="A217" s="128"/>
      <c r="B217" s="136"/>
      <c r="C217" s="128"/>
      <c r="D217" s="28"/>
      <c r="E217" s="134"/>
      <c r="F217" s="134"/>
      <c r="G217" s="134"/>
      <c r="H217" s="134"/>
      <c r="I217" s="132"/>
      <c r="J217" s="30"/>
      <c r="K217" s="130"/>
      <c r="L217" s="30"/>
      <c r="M217" s="128"/>
      <c r="N217" s="35"/>
      <c r="O217" s="34"/>
      <c r="P217" s="64"/>
      <c r="Q217" s="35"/>
      <c r="R217" s="36"/>
      <c r="Y217" s="43"/>
      <c r="Z217" s="43"/>
    </row>
    <row r="218" spans="1:26" s="17" customFormat="1" ht="15" customHeight="1" x14ac:dyDescent="0.2">
      <c r="A218" s="127" t="s">
        <v>224</v>
      </c>
      <c r="B218" s="135" t="s">
        <v>1767</v>
      </c>
      <c r="C218" s="127" t="s">
        <v>51</v>
      </c>
      <c r="D218" s="28"/>
      <c r="E218" s="133">
        <v>43133</v>
      </c>
      <c r="F218" s="133">
        <v>43136</v>
      </c>
      <c r="G218" s="133">
        <v>43161</v>
      </c>
      <c r="H218" s="133">
        <v>43154</v>
      </c>
      <c r="I218" s="131" t="s">
        <v>16</v>
      </c>
      <c r="J218" s="30"/>
      <c r="K218" s="129" t="s">
        <v>94</v>
      </c>
      <c r="L218" s="30"/>
      <c r="M218" s="127" t="s">
        <v>14</v>
      </c>
      <c r="N218" s="28"/>
      <c r="O218" s="33"/>
      <c r="P218" s="62"/>
      <c r="Q218" s="35"/>
      <c r="R218" s="36"/>
      <c r="Y218" s="43"/>
      <c r="Z218" s="43"/>
    </row>
    <row r="219" spans="1:26" s="17" customFormat="1" ht="15" customHeight="1" x14ac:dyDescent="0.2">
      <c r="A219" s="128"/>
      <c r="B219" s="136"/>
      <c r="C219" s="128"/>
      <c r="D219" s="28"/>
      <c r="E219" s="134"/>
      <c r="F219" s="134"/>
      <c r="G219" s="134"/>
      <c r="H219" s="134"/>
      <c r="I219" s="132"/>
      <c r="J219" s="30"/>
      <c r="K219" s="130"/>
      <c r="L219" s="30"/>
      <c r="M219" s="128"/>
      <c r="N219" s="28"/>
      <c r="O219" s="34"/>
      <c r="P219" s="64"/>
      <c r="Q219" s="28"/>
      <c r="R219" s="36"/>
      <c r="Y219" s="43"/>
      <c r="Z219" s="43"/>
    </row>
    <row r="220" spans="1:26" s="17" customFormat="1" ht="12.75" customHeight="1" x14ac:dyDescent="0.2">
      <c r="A220" s="127" t="s">
        <v>225</v>
      </c>
      <c r="B220" s="135" t="s">
        <v>1768</v>
      </c>
      <c r="C220" s="127" t="s">
        <v>51</v>
      </c>
      <c r="D220" s="28"/>
      <c r="E220" s="133">
        <v>43133</v>
      </c>
      <c r="F220" s="133">
        <v>43136</v>
      </c>
      <c r="G220" s="133">
        <v>43161</v>
      </c>
      <c r="H220" s="133">
        <v>43154</v>
      </c>
      <c r="I220" s="131" t="s">
        <v>16</v>
      </c>
      <c r="J220" s="30"/>
      <c r="K220" s="129" t="s">
        <v>94</v>
      </c>
      <c r="L220" s="30"/>
      <c r="M220" s="127" t="s">
        <v>15</v>
      </c>
      <c r="N220" s="28"/>
      <c r="O220" s="33"/>
      <c r="P220" s="63" t="s">
        <v>1731</v>
      </c>
      <c r="Q220" s="35"/>
      <c r="R220" s="36"/>
      <c r="Y220" s="43"/>
      <c r="Z220" s="43"/>
    </row>
    <row r="221" spans="1:26" s="17" customFormat="1" ht="12.75" customHeight="1" x14ac:dyDescent="0.2">
      <c r="A221" s="128"/>
      <c r="B221" s="136"/>
      <c r="C221" s="128"/>
      <c r="D221" s="28"/>
      <c r="E221" s="134"/>
      <c r="F221" s="134"/>
      <c r="G221" s="134"/>
      <c r="H221" s="134"/>
      <c r="I221" s="132"/>
      <c r="J221" s="30"/>
      <c r="K221" s="130"/>
      <c r="L221" s="30"/>
      <c r="M221" s="128"/>
      <c r="N221" s="28"/>
      <c r="O221" s="34"/>
      <c r="P221" s="64"/>
      <c r="Q221" s="35"/>
      <c r="R221" s="36"/>
      <c r="Y221" s="43"/>
      <c r="Z221" s="43"/>
    </row>
    <row r="222" spans="1:26" s="17" customFormat="1" ht="15" customHeight="1" x14ac:dyDescent="0.2">
      <c r="A222" s="127" t="s">
        <v>226</v>
      </c>
      <c r="B222" s="135" t="s">
        <v>1769</v>
      </c>
      <c r="C222" s="127" t="s">
        <v>51</v>
      </c>
      <c r="D222" s="28"/>
      <c r="E222" s="133">
        <v>43133</v>
      </c>
      <c r="F222" s="133">
        <v>43136</v>
      </c>
      <c r="G222" s="133">
        <v>43161</v>
      </c>
      <c r="H222" s="133">
        <v>43159</v>
      </c>
      <c r="I222" s="131" t="s">
        <v>16</v>
      </c>
      <c r="J222" s="30"/>
      <c r="K222" s="129" t="s">
        <v>94</v>
      </c>
      <c r="L222" s="30"/>
      <c r="M222" s="127" t="s">
        <v>14</v>
      </c>
      <c r="N222" s="28"/>
      <c r="O222" s="33"/>
      <c r="P222" s="63"/>
      <c r="Q222" s="35"/>
      <c r="R222" s="36"/>
      <c r="Y222" s="43"/>
      <c r="Z222" s="43"/>
    </row>
    <row r="223" spans="1:26" s="17" customFormat="1" ht="15" customHeight="1" x14ac:dyDescent="0.2">
      <c r="A223" s="128"/>
      <c r="B223" s="136"/>
      <c r="C223" s="128"/>
      <c r="D223" s="28"/>
      <c r="E223" s="134"/>
      <c r="F223" s="134"/>
      <c r="G223" s="134"/>
      <c r="H223" s="134"/>
      <c r="I223" s="132"/>
      <c r="J223" s="30"/>
      <c r="K223" s="130"/>
      <c r="L223" s="30"/>
      <c r="M223" s="128"/>
      <c r="N223" s="35"/>
      <c r="O223" s="34"/>
      <c r="P223" s="64"/>
      <c r="Q223" s="35"/>
      <c r="R223" s="36"/>
      <c r="Y223" s="43"/>
      <c r="Z223" s="43"/>
    </row>
    <row r="224" spans="1:26" s="17" customFormat="1" ht="15" customHeight="1" x14ac:dyDescent="0.2">
      <c r="A224" s="127" t="s">
        <v>227</v>
      </c>
      <c r="B224" s="135" t="s">
        <v>1770</v>
      </c>
      <c r="C224" s="127" t="s">
        <v>51</v>
      </c>
      <c r="D224" s="28"/>
      <c r="E224" s="133">
        <v>43133</v>
      </c>
      <c r="F224" s="133">
        <v>43136</v>
      </c>
      <c r="G224" s="133">
        <v>43161</v>
      </c>
      <c r="H224" s="133">
        <v>43154</v>
      </c>
      <c r="I224" s="131" t="s">
        <v>16</v>
      </c>
      <c r="J224" s="30"/>
      <c r="K224" s="129" t="s">
        <v>94</v>
      </c>
      <c r="L224" s="30"/>
      <c r="M224" s="127" t="s">
        <v>14</v>
      </c>
      <c r="N224" s="28"/>
      <c r="O224" s="33"/>
      <c r="P224" s="62"/>
      <c r="Q224" s="35"/>
      <c r="R224" s="36"/>
      <c r="Y224" s="43"/>
      <c r="Z224" s="43"/>
    </row>
    <row r="225" spans="1:26" s="17" customFormat="1" ht="15" customHeight="1" x14ac:dyDescent="0.2">
      <c r="A225" s="128"/>
      <c r="B225" s="136"/>
      <c r="C225" s="128"/>
      <c r="D225" s="28"/>
      <c r="E225" s="134"/>
      <c r="F225" s="134"/>
      <c r="G225" s="134"/>
      <c r="H225" s="134"/>
      <c r="I225" s="132"/>
      <c r="J225" s="30"/>
      <c r="K225" s="130"/>
      <c r="L225" s="30"/>
      <c r="M225" s="128"/>
      <c r="N225" s="28"/>
      <c r="O225" s="34"/>
      <c r="P225" s="64"/>
      <c r="Q225" s="28"/>
      <c r="R225" s="36"/>
      <c r="Y225" s="43"/>
      <c r="Z225" s="43"/>
    </row>
    <row r="226" spans="1:26" s="17" customFormat="1" ht="12.75" customHeight="1" x14ac:dyDescent="0.2">
      <c r="A226" s="127" t="s">
        <v>228</v>
      </c>
      <c r="B226" s="135" t="s">
        <v>1771</v>
      </c>
      <c r="C226" s="127" t="s">
        <v>51</v>
      </c>
      <c r="D226" s="28"/>
      <c r="E226" s="133">
        <v>43136</v>
      </c>
      <c r="F226" s="133">
        <v>43137</v>
      </c>
      <c r="G226" s="133">
        <v>43164</v>
      </c>
      <c r="H226" s="133">
        <v>43145</v>
      </c>
      <c r="I226" s="131" t="s">
        <v>16</v>
      </c>
      <c r="J226" s="30"/>
      <c r="K226" s="129" t="s">
        <v>94</v>
      </c>
      <c r="L226" s="30"/>
      <c r="M226" s="127" t="s">
        <v>14</v>
      </c>
      <c r="N226" s="28"/>
      <c r="O226" s="33"/>
      <c r="P226" s="63"/>
      <c r="Q226" s="35"/>
      <c r="R226" s="36"/>
      <c r="Y226" s="43"/>
      <c r="Z226" s="43"/>
    </row>
    <row r="227" spans="1:26" s="17" customFormat="1" ht="12.75" customHeight="1" x14ac:dyDescent="0.2">
      <c r="A227" s="128"/>
      <c r="B227" s="136"/>
      <c r="C227" s="128"/>
      <c r="D227" s="28"/>
      <c r="E227" s="134"/>
      <c r="F227" s="134"/>
      <c r="G227" s="134"/>
      <c r="H227" s="134"/>
      <c r="I227" s="132"/>
      <c r="J227" s="30"/>
      <c r="K227" s="130"/>
      <c r="L227" s="30"/>
      <c r="M227" s="128"/>
      <c r="N227" s="28"/>
      <c r="O227" s="34"/>
      <c r="P227" s="64"/>
      <c r="Q227" s="35"/>
      <c r="R227" s="36"/>
      <c r="Y227" s="43"/>
      <c r="Z227" s="43"/>
    </row>
    <row r="228" spans="1:26" s="17" customFormat="1" ht="15" customHeight="1" x14ac:dyDescent="0.2">
      <c r="A228" s="127" t="s">
        <v>229</v>
      </c>
      <c r="B228" s="135" t="s">
        <v>1779</v>
      </c>
      <c r="C228" s="127" t="s">
        <v>51</v>
      </c>
      <c r="D228" s="28"/>
      <c r="E228" s="133">
        <v>43136</v>
      </c>
      <c r="F228" s="133">
        <v>43137</v>
      </c>
      <c r="G228" s="133">
        <v>43164</v>
      </c>
      <c r="H228" s="133">
        <v>43319</v>
      </c>
      <c r="I228" s="131" t="s">
        <v>28</v>
      </c>
      <c r="J228" s="30"/>
      <c r="K228" s="129" t="s">
        <v>94</v>
      </c>
      <c r="L228" s="30"/>
      <c r="M228" s="127" t="s">
        <v>17</v>
      </c>
      <c r="N228" s="28"/>
      <c r="O228" s="33" t="s">
        <v>82</v>
      </c>
      <c r="P228" s="63"/>
      <c r="Q228" s="35"/>
      <c r="R228" s="36"/>
      <c r="Y228" s="43"/>
      <c r="Z228" s="43"/>
    </row>
    <row r="229" spans="1:26" s="17" customFormat="1" ht="15" customHeight="1" x14ac:dyDescent="0.2">
      <c r="A229" s="128"/>
      <c r="B229" s="136"/>
      <c r="C229" s="128"/>
      <c r="D229" s="28"/>
      <c r="E229" s="134"/>
      <c r="F229" s="134"/>
      <c r="G229" s="134"/>
      <c r="H229" s="134"/>
      <c r="I229" s="132"/>
      <c r="J229" s="30"/>
      <c r="K229" s="130"/>
      <c r="L229" s="30"/>
      <c r="M229" s="128"/>
      <c r="N229" s="35"/>
      <c r="O229" s="34"/>
      <c r="P229" s="64"/>
      <c r="Q229" s="35"/>
      <c r="R229" s="36"/>
      <c r="Y229" s="43"/>
      <c r="Z229" s="43"/>
    </row>
    <row r="230" spans="1:26" s="17" customFormat="1" ht="15" customHeight="1" x14ac:dyDescent="0.2">
      <c r="A230" s="127" t="s">
        <v>230</v>
      </c>
      <c r="B230" s="135" t="s">
        <v>1772</v>
      </c>
      <c r="C230" s="127" t="s">
        <v>51</v>
      </c>
      <c r="D230" s="28"/>
      <c r="E230" s="133">
        <v>43136</v>
      </c>
      <c r="F230" s="133">
        <v>43137</v>
      </c>
      <c r="G230" s="133">
        <v>43164</v>
      </c>
      <c r="H230" s="133">
        <v>43158</v>
      </c>
      <c r="I230" s="131" t="s">
        <v>16</v>
      </c>
      <c r="J230" s="30"/>
      <c r="K230" s="129" t="s">
        <v>94</v>
      </c>
      <c r="L230" s="30"/>
      <c r="M230" s="127" t="s">
        <v>14</v>
      </c>
      <c r="N230" s="28"/>
      <c r="O230" s="33"/>
      <c r="P230" s="62"/>
      <c r="Q230" s="35"/>
      <c r="R230" s="36"/>
      <c r="Y230" s="43"/>
      <c r="Z230" s="43"/>
    </row>
    <row r="231" spans="1:26" s="17" customFormat="1" ht="15" customHeight="1" x14ac:dyDescent="0.2">
      <c r="A231" s="128"/>
      <c r="B231" s="136"/>
      <c r="C231" s="128"/>
      <c r="D231" s="28"/>
      <c r="E231" s="134"/>
      <c r="F231" s="134"/>
      <c r="G231" s="134"/>
      <c r="H231" s="134"/>
      <c r="I231" s="132"/>
      <c r="J231" s="30"/>
      <c r="K231" s="130"/>
      <c r="L231" s="30"/>
      <c r="M231" s="128"/>
      <c r="N231" s="28"/>
      <c r="O231" s="34"/>
      <c r="P231" s="64"/>
      <c r="Q231" s="28"/>
      <c r="R231" s="36"/>
      <c r="Y231" s="43"/>
      <c r="Z231" s="43"/>
    </row>
    <row r="232" spans="1:26" s="17" customFormat="1" ht="12.75" customHeight="1" x14ac:dyDescent="0.2">
      <c r="A232" s="127" t="s">
        <v>231</v>
      </c>
      <c r="B232" s="135" t="s">
        <v>1780</v>
      </c>
      <c r="C232" s="127" t="s">
        <v>51</v>
      </c>
      <c r="D232" s="28"/>
      <c r="E232" s="133">
        <v>43136</v>
      </c>
      <c r="F232" s="133">
        <v>43137</v>
      </c>
      <c r="G232" s="133">
        <v>43164</v>
      </c>
      <c r="H232" s="133">
        <v>43154</v>
      </c>
      <c r="I232" s="131" t="s">
        <v>16</v>
      </c>
      <c r="J232" s="30"/>
      <c r="K232" s="129" t="s">
        <v>94</v>
      </c>
      <c r="L232" s="30"/>
      <c r="M232" s="127" t="s">
        <v>15</v>
      </c>
      <c r="N232" s="28"/>
      <c r="O232" s="33" t="s">
        <v>27</v>
      </c>
      <c r="P232" s="63"/>
      <c r="Q232" s="35"/>
      <c r="R232" s="36"/>
      <c r="Y232" s="43"/>
      <c r="Z232" s="43"/>
    </row>
    <row r="233" spans="1:26" s="17" customFormat="1" ht="12.75" customHeight="1" x14ac:dyDescent="0.2">
      <c r="A233" s="128"/>
      <c r="B233" s="136"/>
      <c r="C233" s="128"/>
      <c r="D233" s="28"/>
      <c r="E233" s="134"/>
      <c r="F233" s="134"/>
      <c r="G233" s="134"/>
      <c r="H233" s="134"/>
      <c r="I233" s="132"/>
      <c r="J233" s="30"/>
      <c r="K233" s="130"/>
      <c r="L233" s="30"/>
      <c r="M233" s="128"/>
      <c r="N233" s="28"/>
      <c r="O233" s="34"/>
      <c r="P233" s="64"/>
      <c r="Q233" s="35"/>
      <c r="R233" s="36"/>
      <c r="Y233" s="43"/>
      <c r="Z233" s="43"/>
    </row>
    <row r="234" spans="1:26" s="17" customFormat="1" ht="15" customHeight="1" x14ac:dyDescent="0.2">
      <c r="A234" s="127" t="s">
        <v>232</v>
      </c>
      <c r="B234" s="135" t="s">
        <v>1773</v>
      </c>
      <c r="C234" s="127" t="s">
        <v>51</v>
      </c>
      <c r="D234" s="28"/>
      <c r="E234" s="133">
        <v>43136</v>
      </c>
      <c r="F234" s="133">
        <v>43137</v>
      </c>
      <c r="G234" s="133">
        <v>43164</v>
      </c>
      <c r="H234" s="133">
        <v>43136</v>
      </c>
      <c r="I234" s="131" t="s">
        <v>16</v>
      </c>
      <c r="J234" s="30"/>
      <c r="K234" s="129" t="s">
        <v>94</v>
      </c>
      <c r="L234" s="30"/>
      <c r="M234" s="127" t="s">
        <v>15</v>
      </c>
      <c r="N234" s="28"/>
      <c r="O234" s="33" t="s">
        <v>82</v>
      </c>
      <c r="P234" s="63"/>
      <c r="Q234" s="35"/>
      <c r="R234" s="36"/>
      <c r="Y234" s="43"/>
      <c r="Z234" s="43"/>
    </row>
    <row r="235" spans="1:26" s="17" customFormat="1" ht="15" customHeight="1" x14ac:dyDescent="0.2">
      <c r="A235" s="128"/>
      <c r="B235" s="136"/>
      <c r="C235" s="128"/>
      <c r="D235" s="28"/>
      <c r="E235" s="134"/>
      <c r="F235" s="134"/>
      <c r="G235" s="134"/>
      <c r="H235" s="134"/>
      <c r="I235" s="132"/>
      <c r="J235" s="30"/>
      <c r="K235" s="130"/>
      <c r="L235" s="30"/>
      <c r="M235" s="128"/>
      <c r="N235" s="35"/>
      <c r="O235" s="34"/>
      <c r="P235" s="64"/>
      <c r="Q235" s="35"/>
      <c r="R235" s="36"/>
      <c r="Y235" s="43"/>
      <c r="Z235" s="43"/>
    </row>
    <row r="236" spans="1:26" s="17" customFormat="1" ht="15" customHeight="1" x14ac:dyDescent="0.2">
      <c r="A236" s="127" t="s">
        <v>233</v>
      </c>
      <c r="B236" s="135" t="s">
        <v>1774</v>
      </c>
      <c r="C236" s="127" t="s">
        <v>51</v>
      </c>
      <c r="D236" s="28"/>
      <c r="E236" s="133">
        <v>43136</v>
      </c>
      <c r="F236" s="133">
        <v>43137</v>
      </c>
      <c r="G236" s="133">
        <v>43164</v>
      </c>
      <c r="H236" s="133">
        <v>43328</v>
      </c>
      <c r="I236" s="131" t="s">
        <v>28</v>
      </c>
      <c r="J236" s="30"/>
      <c r="K236" s="129" t="s">
        <v>94</v>
      </c>
      <c r="L236" s="30"/>
      <c r="M236" s="127" t="s">
        <v>14</v>
      </c>
      <c r="N236" s="28"/>
      <c r="O236" s="33"/>
      <c r="P236" s="62"/>
      <c r="Q236" s="35"/>
      <c r="R236" s="36"/>
      <c r="Y236" s="43"/>
      <c r="Z236" s="43"/>
    </row>
    <row r="237" spans="1:26" s="17" customFormat="1" ht="15" customHeight="1" x14ac:dyDescent="0.2">
      <c r="A237" s="128"/>
      <c r="B237" s="136"/>
      <c r="C237" s="128"/>
      <c r="D237" s="28"/>
      <c r="E237" s="134"/>
      <c r="F237" s="134"/>
      <c r="G237" s="134"/>
      <c r="H237" s="134"/>
      <c r="I237" s="132"/>
      <c r="J237" s="30"/>
      <c r="K237" s="130"/>
      <c r="L237" s="30"/>
      <c r="M237" s="128"/>
      <c r="N237" s="28"/>
      <c r="O237" s="34"/>
      <c r="P237" s="64"/>
      <c r="Q237" s="28"/>
      <c r="R237" s="36"/>
      <c r="Y237" s="43"/>
      <c r="Z237" s="43"/>
    </row>
    <row r="238" spans="1:26" s="17" customFormat="1" ht="12.75" customHeight="1" x14ac:dyDescent="0.2">
      <c r="A238" s="127" t="s">
        <v>234</v>
      </c>
      <c r="B238" s="148" t="s">
        <v>1781</v>
      </c>
      <c r="C238" s="127" t="s">
        <v>51</v>
      </c>
      <c r="D238" s="28"/>
      <c r="E238" s="133">
        <v>43136</v>
      </c>
      <c r="F238" s="133">
        <v>43137</v>
      </c>
      <c r="G238" s="133">
        <v>43164</v>
      </c>
      <c r="H238" s="133">
        <v>43150</v>
      </c>
      <c r="I238" s="131" t="s">
        <v>16</v>
      </c>
      <c r="J238" s="30"/>
      <c r="K238" s="129" t="s">
        <v>94</v>
      </c>
      <c r="L238" s="30"/>
      <c r="M238" s="127" t="s">
        <v>14</v>
      </c>
      <c r="N238" s="28"/>
      <c r="O238" s="33"/>
      <c r="P238" s="63"/>
      <c r="Q238" s="35"/>
      <c r="R238" s="36"/>
      <c r="Y238" s="43"/>
      <c r="Z238" s="43"/>
    </row>
    <row r="239" spans="1:26" s="17" customFormat="1" ht="12.75" customHeight="1" x14ac:dyDescent="0.2">
      <c r="A239" s="128"/>
      <c r="B239" s="149"/>
      <c r="C239" s="128"/>
      <c r="D239" s="28"/>
      <c r="E239" s="134"/>
      <c r="F239" s="134"/>
      <c r="G239" s="134"/>
      <c r="H239" s="134"/>
      <c r="I239" s="132"/>
      <c r="J239" s="30"/>
      <c r="K239" s="130"/>
      <c r="L239" s="30"/>
      <c r="M239" s="128"/>
      <c r="N239" s="28"/>
      <c r="O239" s="34"/>
      <c r="P239" s="64"/>
      <c r="Q239" s="35"/>
      <c r="R239" s="36"/>
      <c r="Y239" s="43"/>
      <c r="Z239" s="43"/>
    </row>
    <row r="240" spans="1:26" s="17" customFormat="1" ht="15" customHeight="1" x14ac:dyDescent="0.2">
      <c r="A240" s="127" t="s">
        <v>235</v>
      </c>
      <c r="B240" s="135" t="s">
        <v>1690</v>
      </c>
      <c r="C240" s="127" t="s">
        <v>51</v>
      </c>
      <c r="D240" s="28"/>
      <c r="E240" s="133">
        <v>43136</v>
      </c>
      <c r="F240" s="133">
        <v>43137</v>
      </c>
      <c r="G240" s="133">
        <v>43164</v>
      </c>
      <c r="H240" s="133">
        <v>43139</v>
      </c>
      <c r="I240" s="131" t="s">
        <v>16</v>
      </c>
      <c r="J240" s="30"/>
      <c r="K240" s="129" t="s">
        <v>94</v>
      </c>
      <c r="L240" s="30"/>
      <c r="M240" s="127" t="s">
        <v>14</v>
      </c>
      <c r="N240" s="28"/>
      <c r="O240" s="33"/>
      <c r="P240" s="63"/>
      <c r="Q240" s="35"/>
      <c r="R240" s="36"/>
      <c r="Y240" s="43"/>
      <c r="Z240" s="43"/>
    </row>
    <row r="241" spans="1:26" s="17" customFormat="1" ht="15" customHeight="1" x14ac:dyDescent="0.2">
      <c r="A241" s="128"/>
      <c r="B241" s="136"/>
      <c r="C241" s="128"/>
      <c r="D241" s="28"/>
      <c r="E241" s="134"/>
      <c r="F241" s="134"/>
      <c r="G241" s="134"/>
      <c r="H241" s="134"/>
      <c r="I241" s="132"/>
      <c r="J241" s="30"/>
      <c r="K241" s="130"/>
      <c r="L241" s="30"/>
      <c r="M241" s="128"/>
      <c r="N241" s="35"/>
      <c r="O241" s="34"/>
      <c r="P241" s="64"/>
      <c r="Q241" s="35"/>
      <c r="R241" s="36"/>
      <c r="Y241" s="43"/>
      <c r="Z241" s="43"/>
    </row>
    <row r="242" spans="1:26" s="17" customFormat="1" ht="15" customHeight="1" x14ac:dyDescent="0.2">
      <c r="A242" s="127" t="s">
        <v>236</v>
      </c>
      <c r="B242" s="135" t="s">
        <v>1775</v>
      </c>
      <c r="C242" s="127" t="s">
        <v>51</v>
      </c>
      <c r="D242" s="28"/>
      <c r="E242" s="133">
        <v>43136</v>
      </c>
      <c r="F242" s="133">
        <v>43137</v>
      </c>
      <c r="G242" s="133">
        <v>43164</v>
      </c>
      <c r="H242" s="133">
        <v>43137</v>
      </c>
      <c r="I242" s="131" t="s">
        <v>16</v>
      </c>
      <c r="J242" s="30"/>
      <c r="K242" s="129" t="s">
        <v>94</v>
      </c>
      <c r="L242" s="30"/>
      <c r="M242" s="127" t="s">
        <v>17</v>
      </c>
      <c r="N242" s="28"/>
      <c r="O242" s="33" t="s">
        <v>82</v>
      </c>
      <c r="P242" s="62"/>
      <c r="Q242" s="35"/>
      <c r="R242" s="36"/>
      <c r="Y242" s="43"/>
      <c r="Z242" s="43"/>
    </row>
    <row r="243" spans="1:26" s="17" customFormat="1" ht="15" customHeight="1" x14ac:dyDescent="0.2">
      <c r="A243" s="128"/>
      <c r="B243" s="136"/>
      <c r="C243" s="128"/>
      <c r="D243" s="28"/>
      <c r="E243" s="134"/>
      <c r="F243" s="134"/>
      <c r="G243" s="134"/>
      <c r="H243" s="134"/>
      <c r="I243" s="132"/>
      <c r="J243" s="30"/>
      <c r="K243" s="130"/>
      <c r="L243" s="30"/>
      <c r="M243" s="128"/>
      <c r="N243" s="28"/>
      <c r="O243" s="34"/>
      <c r="P243" s="64"/>
      <c r="Q243" s="28"/>
      <c r="R243" s="36"/>
      <c r="Y243" s="43"/>
      <c r="Z243" s="43"/>
    </row>
    <row r="244" spans="1:26" s="17" customFormat="1" ht="12.75" customHeight="1" x14ac:dyDescent="0.2">
      <c r="A244" s="127" t="s">
        <v>237</v>
      </c>
      <c r="B244" s="135" t="s">
        <v>1782</v>
      </c>
      <c r="C244" s="127" t="s">
        <v>51</v>
      </c>
      <c r="D244" s="28"/>
      <c r="E244" s="133">
        <v>43137</v>
      </c>
      <c r="F244" s="133">
        <v>43138</v>
      </c>
      <c r="G244" s="133">
        <v>43165</v>
      </c>
      <c r="H244" s="133">
        <v>43139</v>
      </c>
      <c r="I244" s="131" t="s">
        <v>16</v>
      </c>
      <c r="J244" s="30"/>
      <c r="K244" s="129" t="s">
        <v>94</v>
      </c>
      <c r="L244" s="30"/>
      <c r="M244" s="127" t="s">
        <v>14</v>
      </c>
      <c r="N244" s="28"/>
      <c r="O244" s="33"/>
      <c r="P244" s="63"/>
      <c r="Q244" s="35"/>
      <c r="R244" s="36"/>
      <c r="Y244" s="43"/>
      <c r="Z244" s="43"/>
    </row>
    <row r="245" spans="1:26" s="17" customFormat="1" ht="12.75" customHeight="1" x14ac:dyDescent="0.2">
      <c r="A245" s="128"/>
      <c r="B245" s="136"/>
      <c r="C245" s="128"/>
      <c r="D245" s="28"/>
      <c r="E245" s="134"/>
      <c r="F245" s="134"/>
      <c r="G245" s="134"/>
      <c r="H245" s="134"/>
      <c r="I245" s="132"/>
      <c r="J245" s="30"/>
      <c r="K245" s="130"/>
      <c r="L245" s="30"/>
      <c r="M245" s="128"/>
      <c r="N245" s="28"/>
      <c r="O245" s="34"/>
      <c r="P245" s="64"/>
      <c r="Q245" s="35"/>
      <c r="R245" s="36"/>
      <c r="Y245" s="43"/>
      <c r="Z245" s="43"/>
    </row>
    <row r="246" spans="1:26" s="17" customFormat="1" ht="15" customHeight="1" x14ac:dyDescent="0.2">
      <c r="A246" s="127" t="s">
        <v>238</v>
      </c>
      <c r="B246" s="135" t="s">
        <v>1776</v>
      </c>
      <c r="C246" s="127" t="s">
        <v>51</v>
      </c>
      <c r="D246" s="28"/>
      <c r="E246" s="133">
        <v>43137</v>
      </c>
      <c r="F246" s="133">
        <v>43138</v>
      </c>
      <c r="G246" s="133">
        <v>43165</v>
      </c>
      <c r="H246" s="133">
        <v>43158</v>
      </c>
      <c r="I246" s="131" t="s">
        <v>16</v>
      </c>
      <c r="J246" s="30"/>
      <c r="K246" s="129" t="s">
        <v>94</v>
      </c>
      <c r="L246" s="30"/>
      <c r="M246" s="127" t="s">
        <v>14</v>
      </c>
      <c r="N246" s="28"/>
      <c r="O246" s="33"/>
      <c r="P246" s="63"/>
      <c r="Q246" s="35"/>
      <c r="R246" s="36"/>
      <c r="Y246" s="43"/>
      <c r="Z246" s="43"/>
    </row>
    <row r="247" spans="1:26" s="17" customFormat="1" ht="15" customHeight="1" x14ac:dyDescent="0.2">
      <c r="A247" s="128"/>
      <c r="B247" s="136"/>
      <c r="C247" s="128"/>
      <c r="D247" s="28"/>
      <c r="E247" s="134"/>
      <c r="F247" s="134"/>
      <c r="G247" s="134"/>
      <c r="H247" s="134"/>
      <c r="I247" s="132"/>
      <c r="J247" s="30"/>
      <c r="K247" s="130"/>
      <c r="L247" s="30"/>
      <c r="M247" s="128"/>
      <c r="N247" s="35"/>
      <c r="O247" s="34"/>
      <c r="P247" s="64"/>
      <c r="Q247" s="35"/>
      <c r="R247" s="36"/>
      <c r="Y247" s="43"/>
      <c r="Z247" s="43"/>
    </row>
    <row r="248" spans="1:26" s="17" customFormat="1" ht="15" customHeight="1" x14ac:dyDescent="0.2">
      <c r="A248" s="127" t="s">
        <v>239</v>
      </c>
      <c r="B248" s="135" t="s">
        <v>1777</v>
      </c>
      <c r="C248" s="127" t="s">
        <v>51</v>
      </c>
      <c r="D248" s="28"/>
      <c r="E248" s="133">
        <v>43137</v>
      </c>
      <c r="F248" s="133">
        <v>43138</v>
      </c>
      <c r="G248" s="133">
        <v>43165</v>
      </c>
      <c r="H248" s="133">
        <v>43158</v>
      </c>
      <c r="I248" s="131" t="s">
        <v>16</v>
      </c>
      <c r="J248" s="30"/>
      <c r="K248" s="129" t="s">
        <v>94</v>
      </c>
      <c r="L248" s="30"/>
      <c r="M248" s="127" t="s">
        <v>70</v>
      </c>
      <c r="N248" s="28"/>
      <c r="O248" s="33"/>
      <c r="P248" s="62"/>
      <c r="Q248" s="35"/>
      <c r="R248" s="36"/>
      <c r="Y248" s="43"/>
      <c r="Z248" s="43"/>
    </row>
    <row r="249" spans="1:26" s="17" customFormat="1" ht="15" customHeight="1" x14ac:dyDescent="0.2">
      <c r="A249" s="128"/>
      <c r="B249" s="136"/>
      <c r="C249" s="128"/>
      <c r="D249" s="28"/>
      <c r="E249" s="134"/>
      <c r="F249" s="134"/>
      <c r="G249" s="134"/>
      <c r="H249" s="134"/>
      <c r="I249" s="132"/>
      <c r="J249" s="30"/>
      <c r="K249" s="130"/>
      <c r="L249" s="30"/>
      <c r="M249" s="128"/>
      <c r="N249" s="28"/>
      <c r="O249" s="34"/>
      <c r="P249" s="64"/>
      <c r="Q249" s="28"/>
      <c r="R249" s="36"/>
      <c r="Y249" s="43"/>
      <c r="Z249" s="43"/>
    </row>
    <row r="250" spans="1:26" s="17" customFormat="1" ht="12.75" customHeight="1" x14ac:dyDescent="0.2">
      <c r="A250" s="127" t="s">
        <v>240</v>
      </c>
      <c r="B250" s="135" t="s">
        <v>1795</v>
      </c>
      <c r="C250" s="127" t="s">
        <v>51</v>
      </c>
      <c r="D250" s="28"/>
      <c r="E250" s="133">
        <v>43137</v>
      </c>
      <c r="F250" s="133">
        <v>43138</v>
      </c>
      <c r="G250" s="133">
        <v>43165</v>
      </c>
      <c r="H250" s="133"/>
      <c r="I250" s="131" t="s">
        <v>28</v>
      </c>
      <c r="J250" s="30"/>
      <c r="K250" s="129" t="s">
        <v>86</v>
      </c>
      <c r="L250" s="30"/>
      <c r="M250" s="127" t="s">
        <v>73</v>
      </c>
      <c r="N250" s="28"/>
      <c r="O250" s="33"/>
      <c r="P250" s="63"/>
      <c r="Q250" s="35"/>
      <c r="R250" s="36"/>
      <c r="Y250" s="43"/>
      <c r="Z250" s="43"/>
    </row>
    <row r="251" spans="1:26" s="17" customFormat="1" ht="12.75" customHeight="1" x14ac:dyDescent="0.2">
      <c r="A251" s="128"/>
      <c r="B251" s="136"/>
      <c r="C251" s="128"/>
      <c r="D251" s="28"/>
      <c r="E251" s="134"/>
      <c r="F251" s="134"/>
      <c r="G251" s="134"/>
      <c r="H251" s="134"/>
      <c r="I251" s="132"/>
      <c r="J251" s="30"/>
      <c r="K251" s="130"/>
      <c r="L251" s="30"/>
      <c r="M251" s="128"/>
      <c r="N251" s="28"/>
      <c r="O251" s="34"/>
      <c r="P251" s="64"/>
      <c r="Q251" s="35"/>
      <c r="R251" s="36"/>
      <c r="Y251" s="43"/>
      <c r="Z251" s="43"/>
    </row>
    <row r="252" spans="1:26" s="17" customFormat="1" ht="15" customHeight="1" x14ac:dyDescent="0.2">
      <c r="A252" s="127" t="s">
        <v>241</v>
      </c>
      <c r="B252" s="135" t="s">
        <v>1783</v>
      </c>
      <c r="C252" s="127" t="s">
        <v>51</v>
      </c>
      <c r="D252" s="28"/>
      <c r="E252" s="133">
        <v>43137</v>
      </c>
      <c r="F252" s="133">
        <v>43138</v>
      </c>
      <c r="G252" s="133">
        <v>43165</v>
      </c>
      <c r="H252" s="133">
        <v>43139</v>
      </c>
      <c r="I252" s="131" t="s">
        <v>16</v>
      </c>
      <c r="J252" s="30"/>
      <c r="K252" s="129" t="s">
        <v>94</v>
      </c>
      <c r="L252" s="30"/>
      <c r="M252" s="127" t="s">
        <v>17</v>
      </c>
      <c r="N252" s="28"/>
      <c r="O252" s="33" t="s">
        <v>82</v>
      </c>
      <c r="P252" s="63"/>
      <c r="Q252" s="35"/>
      <c r="R252" s="36"/>
      <c r="Y252" s="43"/>
      <c r="Z252" s="43"/>
    </row>
    <row r="253" spans="1:26" s="17" customFormat="1" ht="15" customHeight="1" x14ac:dyDescent="0.2">
      <c r="A253" s="128"/>
      <c r="B253" s="136"/>
      <c r="C253" s="128"/>
      <c r="D253" s="28"/>
      <c r="E253" s="134"/>
      <c r="F253" s="134"/>
      <c r="G253" s="134"/>
      <c r="H253" s="134"/>
      <c r="I253" s="132"/>
      <c r="J253" s="30"/>
      <c r="K253" s="130"/>
      <c r="L253" s="30"/>
      <c r="M253" s="128"/>
      <c r="N253" s="35"/>
      <c r="O253" s="34"/>
      <c r="P253" s="64"/>
      <c r="Q253" s="35"/>
      <c r="R253" s="36"/>
      <c r="Y253" s="43"/>
      <c r="Z253" s="43"/>
    </row>
    <row r="254" spans="1:26" s="17" customFormat="1" ht="13.5" customHeight="1" x14ac:dyDescent="0.2">
      <c r="A254" s="127" t="s">
        <v>242</v>
      </c>
      <c r="B254" s="135" t="s">
        <v>1784</v>
      </c>
      <c r="C254" s="127" t="s">
        <v>51</v>
      </c>
      <c r="D254" s="28"/>
      <c r="E254" s="133">
        <v>43138</v>
      </c>
      <c r="F254" s="133">
        <v>43139</v>
      </c>
      <c r="G254" s="133">
        <v>43166</v>
      </c>
      <c r="H254" s="133">
        <v>43147</v>
      </c>
      <c r="I254" s="131" t="s">
        <v>16</v>
      </c>
      <c r="J254" s="30"/>
      <c r="K254" s="129" t="s">
        <v>94</v>
      </c>
      <c r="L254" s="30"/>
      <c r="M254" s="127" t="s">
        <v>14</v>
      </c>
      <c r="N254" s="28"/>
      <c r="O254" s="33"/>
      <c r="P254" s="62"/>
      <c r="Q254" s="35"/>
      <c r="R254" s="36"/>
      <c r="Y254" s="43"/>
      <c r="Z254" s="43"/>
    </row>
    <row r="255" spans="1:26" s="17" customFormat="1" ht="15" customHeight="1" x14ac:dyDescent="0.2">
      <c r="A255" s="128"/>
      <c r="B255" s="136"/>
      <c r="C255" s="128"/>
      <c r="D255" s="28"/>
      <c r="E255" s="134"/>
      <c r="F255" s="134"/>
      <c r="G255" s="134"/>
      <c r="H255" s="134"/>
      <c r="I255" s="132"/>
      <c r="J255" s="30"/>
      <c r="K255" s="130"/>
      <c r="L255" s="30"/>
      <c r="M255" s="128"/>
      <c r="N255" s="28"/>
      <c r="O255" s="34"/>
      <c r="P255" s="64"/>
      <c r="Q255" s="28"/>
      <c r="R255" s="36"/>
      <c r="Y255" s="43"/>
      <c r="Z255" s="43"/>
    </row>
    <row r="256" spans="1:26" s="17" customFormat="1" ht="12.75" customHeight="1" x14ac:dyDescent="0.2">
      <c r="A256" s="127" t="s">
        <v>243</v>
      </c>
      <c r="B256" s="135" t="s">
        <v>1785</v>
      </c>
      <c r="C256" s="127" t="s">
        <v>51</v>
      </c>
      <c r="D256" s="28"/>
      <c r="E256" s="133">
        <v>43138</v>
      </c>
      <c r="F256" s="133">
        <v>43139</v>
      </c>
      <c r="G256" s="133">
        <v>43166</v>
      </c>
      <c r="H256" s="133">
        <v>43161</v>
      </c>
      <c r="I256" s="131" t="s">
        <v>16</v>
      </c>
      <c r="J256" s="30"/>
      <c r="K256" s="129" t="s">
        <v>94</v>
      </c>
      <c r="L256" s="30"/>
      <c r="M256" s="127" t="s">
        <v>15</v>
      </c>
      <c r="N256" s="28"/>
      <c r="O256" s="33" t="s">
        <v>82</v>
      </c>
      <c r="P256" s="63"/>
      <c r="Q256" s="35"/>
      <c r="R256" s="36"/>
      <c r="Y256" s="43"/>
      <c r="Z256" s="43"/>
    </row>
    <row r="257" spans="1:26" s="17" customFormat="1" ht="12.75" customHeight="1" x14ac:dyDescent="0.2">
      <c r="A257" s="128"/>
      <c r="B257" s="136"/>
      <c r="C257" s="128"/>
      <c r="D257" s="28"/>
      <c r="E257" s="134"/>
      <c r="F257" s="134"/>
      <c r="G257" s="134"/>
      <c r="H257" s="134"/>
      <c r="I257" s="132"/>
      <c r="J257" s="30"/>
      <c r="K257" s="130"/>
      <c r="L257" s="30"/>
      <c r="M257" s="128"/>
      <c r="N257" s="28"/>
      <c r="O257" s="34"/>
      <c r="P257" s="64"/>
      <c r="Q257" s="35"/>
      <c r="R257" s="36"/>
      <c r="Y257" s="43"/>
      <c r="Z257" s="43"/>
    </row>
    <row r="258" spans="1:26" s="17" customFormat="1" ht="17.25" customHeight="1" x14ac:dyDescent="0.2">
      <c r="A258" s="127" t="s">
        <v>244</v>
      </c>
      <c r="B258" s="135" t="s">
        <v>1786</v>
      </c>
      <c r="C258" s="127" t="s">
        <v>51</v>
      </c>
      <c r="D258" s="28"/>
      <c r="E258" s="133">
        <v>43138</v>
      </c>
      <c r="F258" s="133">
        <v>43139</v>
      </c>
      <c r="G258" s="133">
        <v>43166</v>
      </c>
      <c r="H258" s="133">
        <v>43158</v>
      </c>
      <c r="I258" s="131" t="s">
        <v>16</v>
      </c>
      <c r="J258" s="30"/>
      <c r="K258" s="129" t="s">
        <v>94</v>
      </c>
      <c r="L258" s="30"/>
      <c r="M258" s="127" t="s">
        <v>70</v>
      </c>
      <c r="N258" s="28"/>
      <c r="O258" s="33"/>
      <c r="P258" s="63"/>
      <c r="Q258" s="35"/>
      <c r="R258" s="36"/>
      <c r="Y258" s="43"/>
      <c r="Z258" s="43"/>
    </row>
    <row r="259" spans="1:26" s="17" customFormat="1" ht="15" customHeight="1" x14ac:dyDescent="0.2">
      <c r="A259" s="128"/>
      <c r="B259" s="136"/>
      <c r="C259" s="128"/>
      <c r="D259" s="28"/>
      <c r="E259" s="134"/>
      <c r="F259" s="134"/>
      <c r="G259" s="134"/>
      <c r="H259" s="134"/>
      <c r="I259" s="132"/>
      <c r="J259" s="30"/>
      <c r="K259" s="130"/>
      <c r="L259" s="30"/>
      <c r="M259" s="128"/>
      <c r="N259" s="35"/>
      <c r="O259" s="34"/>
      <c r="P259" s="64"/>
      <c r="Q259" s="35"/>
      <c r="R259" s="36"/>
      <c r="Y259" s="43"/>
      <c r="Z259" s="43"/>
    </row>
    <row r="260" spans="1:26" s="17" customFormat="1" ht="19.5" customHeight="1" x14ac:dyDescent="0.2">
      <c r="A260" s="127" t="s">
        <v>245</v>
      </c>
      <c r="B260" s="135" t="s">
        <v>1787</v>
      </c>
      <c r="C260" s="127" t="s">
        <v>51</v>
      </c>
      <c r="D260" s="28"/>
      <c r="E260" s="133">
        <v>43138</v>
      </c>
      <c r="F260" s="133">
        <v>43139</v>
      </c>
      <c r="G260" s="133">
        <v>43166</v>
      </c>
      <c r="H260" s="133">
        <v>43158</v>
      </c>
      <c r="I260" s="131" t="s">
        <v>16</v>
      </c>
      <c r="J260" s="30"/>
      <c r="K260" s="129" t="s">
        <v>94</v>
      </c>
      <c r="L260" s="30"/>
      <c r="M260" s="127" t="s">
        <v>14</v>
      </c>
      <c r="N260" s="28"/>
      <c r="O260" s="33"/>
      <c r="P260" s="62"/>
      <c r="Q260" s="35"/>
      <c r="R260" s="36"/>
      <c r="Y260" s="43"/>
      <c r="Z260" s="43"/>
    </row>
    <row r="261" spans="1:26" s="17" customFormat="1" ht="15" customHeight="1" x14ac:dyDescent="0.2">
      <c r="A261" s="128"/>
      <c r="B261" s="136"/>
      <c r="C261" s="128"/>
      <c r="D261" s="28"/>
      <c r="E261" s="134"/>
      <c r="F261" s="134"/>
      <c r="G261" s="134"/>
      <c r="H261" s="134"/>
      <c r="I261" s="132"/>
      <c r="J261" s="30"/>
      <c r="K261" s="130"/>
      <c r="L261" s="30"/>
      <c r="M261" s="128"/>
      <c r="N261" s="28"/>
      <c r="O261" s="34"/>
      <c r="P261" s="64"/>
      <c r="Q261" s="28"/>
      <c r="R261" s="36"/>
      <c r="Y261" s="43"/>
      <c r="Z261" s="43"/>
    </row>
    <row r="262" spans="1:26" s="17" customFormat="1" ht="16.5" customHeight="1" x14ac:dyDescent="0.2">
      <c r="A262" s="127" t="s">
        <v>246</v>
      </c>
      <c r="B262" s="135" t="s">
        <v>1788</v>
      </c>
      <c r="C262" s="127" t="s">
        <v>51</v>
      </c>
      <c r="D262" s="28"/>
      <c r="E262" s="133">
        <v>43138</v>
      </c>
      <c r="F262" s="133">
        <v>43139</v>
      </c>
      <c r="G262" s="133">
        <v>43166</v>
      </c>
      <c r="H262" s="133">
        <v>43185</v>
      </c>
      <c r="I262" s="131" t="s">
        <v>28</v>
      </c>
      <c r="J262" s="30"/>
      <c r="K262" s="129" t="s">
        <v>94</v>
      </c>
      <c r="L262" s="30"/>
      <c r="M262" s="127" t="s">
        <v>15</v>
      </c>
      <c r="N262" s="28"/>
      <c r="O262" s="33"/>
      <c r="P262" s="63"/>
      <c r="Q262" s="35"/>
      <c r="R262" s="36"/>
      <c r="Y262" s="43"/>
      <c r="Z262" s="43"/>
    </row>
    <row r="263" spans="1:26" s="17" customFormat="1" ht="12.75" customHeight="1" x14ac:dyDescent="0.2">
      <c r="A263" s="128"/>
      <c r="B263" s="136"/>
      <c r="C263" s="128"/>
      <c r="D263" s="28"/>
      <c r="E263" s="134"/>
      <c r="F263" s="134"/>
      <c r="G263" s="134"/>
      <c r="H263" s="134"/>
      <c r="I263" s="132"/>
      <c r="J263" s="30"/>
      <c r="K263" s="130"/>
      <c r="L263" s="30"/>
      <c r="M263" s="128"/>
      <c r="N263" s="28"/>
      <c r="O263" s="34"/>
      <c r="P263" s="64"/>
      <c r="Q263" s="35"/>
      <c r="R263" s="36"/>
      <c r="Y263" s="43"/>
      <c r="Z263" s="43"/>
    </row>
    <row r="264" spans="1:26" s="17" customFormat="1" ht="15" customHeight="1" x14ac:dyDescent="0.2">
      <c r="A264" s="127" t="s">
        <v>247</v>
      </c>
      <c r="B264" s="135" t="s">
        <v>1796</v>
      </c>
      <c r="C264" s="127" t="s">
        <v>51</v>
      </c>
      <c r="D264" s="28"/>
      <c r="E264" s="133">
        <v>43138</v>
      </c>
      <c r="F264" s="133">
        <v>43139</v>
      </c>
      <c r="G264" s="133">
        <v>43166</v>
      </c>
      <c r="H264" s="133">
        <v>43159</v>
      </c>
      <c r="I264" s="131" t="s">
        <v>29</v>
      </c>
      <c r="J264" s="30"/>
      <c r="K264" s="129" t="s">
        <v>22</v>
      </c>
      <c r="L264" s="30"/>
      <c r="M264" s="127" t="s">
        <v>73</v>
      </c>
      <c r="N264" s="28"/>
      <c r="O264" s="33"/>
      <c r="P264" s="63"/>
      <c r="Q264" s="35"/>
      <c r="R264" s="36"/>
      <c r="Y264" s="43"/>
      <c r="Z264" s="43"/>
    </row>
    <row r="265" spans="1:26" s="17" customFormat="1" ht="15" customHeight="1" x14ac:dyDescent="0.2">
      <c r="A265" s="128"/>
      <c r="B265" s="136"/>
      <c r="C265" s="128"/>
      <c r="D265" s="28"/>
      <c r="E265" s="134"/>
      <c r="F265" s="134"/>
      <c r="G265" s="134"/>
      <c r="H265" s="134"/>
      <c r="I265" s="132"/>
      <c r="J265" s="30"/>
      <c r="K265" s="130"/>
      <c r="L265" s="30"/>
      <c r="M265" s="128"/>
      <c r="N265" s="35"/>
      <c r="O265" s="34"/>
      <c r="P265" s="64"/>
      <c r="Q265" s="35"/>
      <c r="R265" s="36"/>
      <c r="Y265" s="43"/>
      <c r="Z265" s="43"/>
    </row>
    <row r="266" spans="1:26" s="17" customFormat="1" ht="15" customHeight="1" x14ac:dyDescent="0.2">
      <c r="A266" s="127" t="s">
        <v>248</v>
      </c>
      <c r="B266" s="135" t="s">
        <v>1789</v>
      </c>
      <c r="C266" s="127" t="s">
        <v>51</v>
      </c>
      <c r="D266" s="28"/>
      <c r="E266" s="133">
        <v>43139</v>
      </c>
      <c r="F266" s="133">
        <v>43140</v>
      </c>
      <c r="G266" s="133">
        <v>43167</v>
      </c>
      <c r="H266" s="133">
        <v>43150</v>
      </c>
      <c r="I266" s="131" t="s">
        <v>16</v>
      </c>
      <c r="J266" s="30"/>
      <c r="K266" s="129" t="s">
        <v>94</v>
      </c>
      <c r="L266" s="30"/>
      <c r="M266" s="127" t="s">
        <v>15</v>
      </c>
      <c r="N266" s="28"/>
      <c r="O266" s="33" t="s">
        <v>82</v>
      </c>
      <c r="P266" s="62"/>
      <c r="Q266" s="35"/>
      <c r="R266" s="36"/>
      <c r="Y266" s="43"/>
      <c r="Z266" s="43"/>
    </row>
    <row r="267" spans="1:26" s="17" customFormat="1" ht="15" customHeight="1" x14ac:dyDescent="0.2">
      <c r="A267" s="128"/>
      <c r="B267" s="136"/>
      <c r="C267" s="128"/>
      <c r="D267" s="28"/>
      <c r="E267" s="134"/>
      <c r="F267" s="134"/>
      <c r="G267" s="134"/>
      <c r="H267" s="134"/>
      <c r="I267" s="132"/>
      <c r="J267" s="30"/>
      <c r="K267" s="130"/>
      <c r="L267" s="30"/>
      <c r="M267" s="128"/>
      <c r="N267" s="28"/>
      <c r="O267" s="34" t="s">
        <v>27</v>
      </c>
      <c r="P267" s="64"/>
      <c r="Q267" s="28"/>
      <c r="R267" s="36"/>
      <c r="Y267" s="43"/>
      <c r="Z267" s="43"/>
    </row>
    <row r="268" spans="1:26" s="17" customFormat="1" ht="12.75" customHeight="1" x14ac:dyDescent="0.2">
      <c r="A268" s="127" t="s">
        <v>249</v>
      </c>
      <c r="B268" s="135" t="s">
        <v>1790</v>
      </c>
      <c r="C268" s="127" t="s">
        <v>51</v>
      </c>
      <c r="D268" s="28"/>
      <c r="E268" s="133">
        <v>43139</v>
      </c>
      <c r="F268" s="133">
        <v>43140</v>
      </c>
      <c r="G268" s="133">
        <v>43167</v>
      </c>
      <c r="H268" s="133">
        <v>43229</v>
      </c>
      <c r="I268" s="131" t="s">
        <v>28</v>
      </c>
      <c r="J268" s="30"/>
      <c r="K268" s="129" t="s">
        <v>94</v>
      </c>
      <c r="L268" s="30"/>
      <c r="M268" s="127" t="s">
        <v>14</v>
      </c>
      <c r="N268" s="28"/>
      <c r="O268" s="33"/>
      <c r="P268" s="63"/>
      <c r="Q268" s="35"/>
      <c r="R268" s="36"/>
      <c r="Y268" s="43"/>
      <c r="Z268" s="43"/>
    </row>
    <row r="269" spans="1:26" s="17" customFormat="1" ht="12.75" customHeight="1" x14ac:dyDescent="0.2">
      <c r="A269" s="128"/>
      <c r="B269" s="136"/>
      <c r="C269" s="128"/>
      <c r="D269" s="28"/>
      <c r="E269" s="134"/>
      <c r="F269" s="134"/>
      <c r="G269" s="134"/>
      <c r="H269" s="134"/>
      <c r="I269" s="132"/>
      <c r="J269" s="30"/>
      <c r="K269" s="130"/>
      <c r="L269" s="30"/>
      <c r="M269" s="128"/>
      <c r="N269" s="28"/>
      <c r="O269" s="34"/>
      <c r="P269" s="64"/>
      <c r="Q269" s="35"/>
      <c r="R269" s="36"/>
      <c r="Y269" s="43"/>
      <c r="Z269" s="43"/>
    </row>
    <row r="270" spans="1:26" s="17" customFormat="1" ht="15" customHeight="1" x14ac:dyDescent="0.2">
      <c r="A270" s="127" t="s">
        <v>250</v>
      </c>
      <c r="B270" s="135" t="s">
        <v>1791</v>
      </c>
      <c r="C270" s="127" t="s">
        <v>51</v>
      </c>
      <c r="D270" s="28"/>
      <c r="E270" s="133">
        <v>43139</v>
      </c>
      <c r="F270" s="133">
        <v>43140</v>
      </c>
      <c r="G270" s="133">
        <v>43167</v>
      </c>
      <c r="H270" s="133">
        <v>43157</v>
      </c>
      <c r="I270" s="131" t="s">
        <v>16</v>
      </c>
      <c r="J270" s="30"/>
      <c r="K270" s="129" t="s">
        <v>94</v>
      </c>
      <c r="L270" s="30"/>
      <c r="M270" s="127" t="s">
        <v>15</v>
      </c>
      <c r="N270" s="28"/>
      <c r="O270" s="33" t="s">
        <v>27</v>
      </c>
      <c r="P270" s="63"/>
      <c r="Q270" s="35"/>
      <c r="R270" s="36"/>
      <c r="Y270" s="43"/>
      <c r="Z270" s="43"/>
    </row>
    <row r="271" spans="1:26" s="17" customFormat="1" ht="15" customHeight="1" x14ac:dyDescent="0.2">
      <c r="A271" s="128"/>
      <c r="B271" s="136"/>
      <c r="C271" s="128"/>
      <c r="D271" s="28"/>
      <c r="E271" s="134"/>
      <c r="F271" s="134"/>
      <c r="G271" s="134"/>
      <c r="H271" s="134"/>
      <c r="I271" s="132"/>
      <c r="J271" s="30"/>
      <c r="K271" s="130"/>
      <c r="L271" s="30"/>
      <c r="M271" s="128"/>
      <c r="N271" s="35"/>
      <c r="O271" s="34"/>
      <c r="P271" s="64"/>
      <c r="Q271" s="35"/>
      <c r="R271" s="36"/>
      <c r="Y271" s="43"/>
      <c r="Z271" s="43"/>
    </row>
    <row r="272" spans="1:26" s="17" customFormat="1" ht="15" customHeight="1" x14ac:dyDescent="0.2">
      <c r="A272" s="127" t="s">
        <v>251</v>
      </c>
      <c r="B272" s="135" t="s">
        <v>1794</v>
      </c>
      <c r="C272" s="127" t="s">
        <v>51</v>
      </c>
      <c r="D272" s="28"/>
      <c r="E272" s="133">
        <v>43139</v>
      </c>
      <c r="F272" s="133">
        <v>43140</v>
      </c>
      <c r="G272" s="133">
        <v>43167</v>
      </c>
      <c r="H272" s="133">
        <v>43140</v>
      </c>
      <c r="I272" s="131" t="s">
        <v>16</v>
      </c>
      <c r="J272" s="30"/>
      <c r="K272" s="129" t="s">
        <v>94</v>
      </c>
      <c r="L272" s="30"/>
      <c r="M272" s="127" t="s">
        <v>15</v>
      </c>
      <c r="N272" s="28"/>
      <c r="O272" s="33"/>
      <c r="P272" s="62"/>
      <c r="Q272" s="35"/>
      <c r="R272" s="36"/>
      <c r="Y272" s="43"/>
      <c r="Z272" s="43"/>
    </row>
    <row r="273" spans="1:26" s="17" customFormat="1" ht="15" customHeight="1" x14ac:dyDescent="0.2">
      <c r="A273" s="128"/>
      <c r="B273" s="136"/>
      <c r="C273" s="128"/>
      <c r="D273" s="28"/>
      <c r="E273" s="134"/>
      <c r="F273" s="134"/>
      <c r="G273" s="134"/>
      <c r="H273" s="134"/>
      <c r="I273" s="132"/>
      <c r="J273" s="30"/>
      <c r="K273" s="130"/>
      <c r="L273" s="30"/>
      <c r="M273" s="128"/>
      <c r="N273" s="35"/>
      <c r="O273" s="34"/>
      <c r="P273" s="64"/>
      <c r="Q273" s="28"/>
      <c r="R273" s="36"/>
      <c r="Y273" s="43"/>
      <c r="Z273" s="43"/>
    </row>
    <row r="274" spans="1:26" s="17" customFormat="1" ht="12.75" customHeight="1" x14ac:dyDescent="0.2">
      <c r="A274" s="127" t="s">
        <v>252</v>
      </c>
      <c r="B274" s="135" t="s">
        <v>1797</v>
      </c>
      <c r="C274" s="127" t="s">
        <v>51</v>
      </c>
      <c r="D274" s="28"/>
      <c r="E274" s="133">
        <v>43137</v>
      </c>
      <c r="F274" s="133">
        <v>43138</v>
      </c>
      <c r="G274" s="133">
        <v>43165</v>
      </c>
      <c r="H274" s="133">
        <v>43202</v>
      </c>
      <c r="I274" s="131" t="s">
        <v>28</v>
      </c>
      <c r="J274" s="30"/>
      <c r="K274" s="129" t="s">
        <v>94</v>
      </c>
      <c r="L274" s="30"/>
      <c r="M274" s="127" t="s">
        <v>14</v>
      </c>
      <c r="N274" s="28"/>
      <c r="O274" s="33"/>
      <c r="P274" s="63"/>
      <c r="Q274" s="35"/>
      <c r="R274" s="36"/>
      <c r="Y274" s="43"/>
      <c r="Z274" s="43"/>
    </row>
    <row r="275" spans="1:26" s="17" customFormat="1" ht="12.75" customHeight="1" x14ac:dyDescent="0.2">
      <c r="A275" s="128"/>
      <c r="B275" s="136"/>
      <c r="C275" s="128"/>
      <c r="D275" s="28"/>
      <c r="E275" s="134"/>
      <c r="F275" s="134"/>
      <c r="G275" s="134"/>
      <c r="H275" s="134"/>
      <c r="I275" s="132"/>
      <c r="J275" s="30"/>
      <c r="K275" s="130"/>
      <c r="L275" s="30"/>
      <c r="M275" s="128"/>
      <c r="N275" s="28"/>
      <c r="O275" s="34"/>
      <c r="P275" s="64"/>
      <c r="Q275" s="35"/>
      <c r="R275" s="36"/>
      <c r="Y275" s="43"/>
      <c r="Z275" s="43"/>
    </row>
    <row r="276" spans="1:26" s="17" customFormat="1" ht="21.75" customHeight="1" x14ac:dyDescent="0.2">
      <c r="A276" s="127" t="s">
        <v>253</v>
      </c>
      <c r="B276" s="135" t="s">
        <v>1798</v>
      </c>
      <c r="C276" s="127" t="s">
        <v>51</v>
      </c>
      <c r="D276" s="28"/>
      <c r="E276" s="133">
        <v>43140</v>
      </c>
      <c r="F276" s="133">
        <v>43143</v>
      </c>
      <c r="G276" s="133">
        <v>43168</v>
      </c>
      <c r="H276" s="133">
        <v>43147</v>
      </c>
      <c r="I276" s="131" t="s">
        <v>16</v>
      </c>
      <c r="J276" s="30"/>
      <c r="K276" s="129" t="s">
        <v>94</v>
      </c>
      <c r="L276" s="30"/>
      <c r="M276" s="127" t="s">
        <v>14</v>
      </c>
      <c r="N276" s="28"/>
      <c r="O276" s="33"/>
      <c r="P276" s="63"/>
      <c r="Q276" s="35"/>
      <c r="R276" s="36"/>
      <c r="Y276" s="43"/>
      <c r="Z276" s="43"/>
    </row>
    <row r="277" spans="1:26" s="17" customFormat="1" ht="15" customHeight="1" x14ac:dyDescent="0.2">
      <c r="A277" s="128"/>
      <c r="B277" s="136"/>
      <c r="C277" s="128"/>
      <c r="D277" s="28"/>
      <c r="E277" s="134"/>
      <c r="F277" s="134"/>
      <c r="G277" s="134"/>
      <c r="H277" s="134"/>
      <c r="I277" s="132"/>
      <c r="J277" s="30"/>
      <c r="K277" s="130"/>
      <c r="L277" s="30"/>
      <c r="M277" s="128"/>
      <c r="N277" s="35"/>
      <c r="O277" s="34"/>
      <c r="P277" s="64"/>
      <c r="Q277" s="35"/>
      <c r="R277" s="36"/>
      <c r="Y277" s="43"/>
      <c r="Z277" s="43"/>
    </row>
    <row r="278" spans="1:26" s="17" customFormat="1" ht="15" customHeight="1" x14ac:dyDescent="0.2">
      <c r="A278" s="127" t="s">
        <v>254</v>
      </c>
      <c r="B278" s="135" t="s">
        <v>1799</v>
      </c>
      <c r="C278" s="127" t="s">
        <v>51</v>
      </c>
      <c r="D278" s="28"/>
      <c r="E278" s="133">
        <v>43140</v>
      </c>
      <c r="F278" s="133">
        <v>43143</v>
      </c>
      <c r="G278" s="133">
        <v>43168</v>
      </c>
      <c r="H278" s="133">
        <v>43161</v>
      </c>
      <c r="I278" s="131" t="s">
        <v>16</v>
      </c>
      <c r="J278" s="30"/>
      <c r="K278" s="129" t="s">
        <v>94</v>
      </c>
      <c r="L278" s="30"/>
      <c r="M278" s="127" t="s">
        <v>14</v>
      </c>
      <c r="N278" s="28"/>
      <c r="O278" s="33"/>
      <c r="P278" s="62"/>
      <c r="Q278" s="35"/>
      <c r="R278" s="36"/>
      <c r="Y278" s="43"/>
      <c r="Z278" s="43"/>
    </row>
    <row r="279" spans="1:26" s="17" customFormat="1" ht="15" customHeight="1" x14ac:dyDescent="0.2">
      <c r="A279" s="128"/>
      <c r="B279" s="136"/>
      <c r="C279" s="128"/>
      <c r="D279" s="28"/>
      <c r="E279" s="134"/>
      <c r="F279" s="134"/>
      <c r="G279" s="134"/>
      <c r="H279" s="134"/>
      <c r="I279" s="132"/>
      <c r="J279" s="30"/>
      <c r="K279" s="130"/>
      <c r="L279" s="30"/>
      <c r="M279" s="128"/>
      <c r="N279" s="28"/>
      <c r="O279" s="34"/>
      <c r="P279" s="64"/>
      <c r="Q279" s="28"/>
      <c r="R279" s="36"/>
      <c r="Y279" s="43"/>
      <c r="Z279" s="43"/>
    </row>
    <row r="280" spans="1:26" s="17" customFormat="1" ht="12.75" customHeight="1" x14ac:dyDescent="0.2">
      <c r="A280" s="127" t="s">
        <v>255</v>
      </c>
      <c r="B280" s="135" t="s">
        <v>1820</v>
      </c>
      <c r="C280" s="127" t="s">
        <v>51</v>
      </c>
      <c r="D280" s="28"/>
      <c r="E280" s="133">
        <v>43143</v>
      </c>
      <c r="F280" s="133">
        <v>43144</v>
      </c>
      <c r="G280" s="133">
        <v>43171</v>
      </c>
      <c r="H280" s="133">
        <v>43609</v>
      </c>
      <c r="I280" s="131" t="s">
        <v>28</v>
      </c>
      <c r="J280" s="30"/>
      <c r="K280" s="129" t="s">
        <v>94</v>
      </c>
      <c r="L280" s="30"/>
      <c r="M280" s="127" t="s">
        <v>14</v>
      </c>
      <c r="N280" s="28"/>
      <c r="O280" s="33"/>
      <c r="P280" s="63"/>
      <c r="Q280" s="35"/>
      <c r="R280" s="36"/>
      <c r="Y280" s="43"/>
      <c r="Z280" s="43"/>
    </row>
    <row r="281" spans="1:26" s="17" customFormat="1" ht="12.75" customHeight="1" x14ac:dyDescent="0.2">
      <c r="A281" s="128"/>
      <c r="B281" s="136"/>
      <c r="C281" s="128"/>
      <c r="D281" s="28"/>
      <c r="E281" s="134"/>
      <c r="F281" s="134"/>
      <c r="G281" s="134"/>
      <c r="H281" s="134"/>
      <c r="I281" s="132"/>
      <c r="J281" s="30"/>
      <c r="K281" s="130"/>
      <c r="L281" s="30"/>
      <c r="M281" s="128"/>
      <c r="N281" s="28"/>
      <c r="O281" s="34"/>
      <c r="P281" s="64"/>
      <c r="Q281" s="35"/>
      <c r="R281" s="36"/>
      <c r="Y281" s="43"/>
      <c r="Z281" s="43"/>
    </row>
    <row r="282" spans="1:26" s="17" customFormat="1" ht="18" customHeight="1" x14ac:dyDescent="0.2">
      <c r="A282" s="127" t="s">
        <v>256</v>
      </c>
      <c r="B282" s="135" t="s">
        <v>1800</v>
      </c>
      <c r="C282" s="127" t="s">
        <v>51</v>
      </c>
      <c r="D282" s="28"/>
      <c r="E282" s="133">
        <v>43143</v>
      </c>
      <c r="F282" s="133">
        <v>43144</v>
      </c>
      <c r="G282" s="133">
        <v>43171</v>
      </c>
      <c r="H282" s="133">
        <v>43181</v>
      </c>
      <c r="I282" s="131" t="s">
        <v>28</v>
      </c>
      <c r="J282" s="30"/>
      <c r="K282" s="129" t="s">
        <v>94</v>
      </c>
      <c r="L282" s="30"/>
      <c r="M282" s="127" t="s">
        <v>15</v>
      </c>
      <c r="N282" s="28"/>
      <c r="O282" s="33"/>
      <c r="P282" s="63" t="s">
        <v>1731</v>
      </c>
      <c r="Q282" s="35"/>
      <c r="R282" s="36"/>
      <c r="Y282" s="43"/>
      <c r="Z282" s="43"/>
    </row>
    <row r="283" spans="1:26" s="17" customFormat="1" ht="15" customHeight="1" x14ac:dyDescent="0.2">
      <c r="A283" s="128"/>
      <c r="B283" s="136"/>
      <c r="C283" s="128"/>
      <c r="D283" s="28"/>
      <c r="E283" s="134"/>
      <c r="F283" s="134"/>
      <c r="G283" s="134"/>
      <c r="H283" s="134"/>
      <c r="I283" s="132"/>
      <c r="J283" s="30"/>
      <c r="K283" s="130"/>
      <c r="L283" s="30"/>
      <c r="M283" s="128"/>
      <c r="N283" s="35"/>
      <c r="O283" s="34"/>
      <c r="P283" s="64"/>
      <c r="Q283" s="35"/>
      <c r="R283" s="36"/>
      <c r="Y283" s="43"/>
      <c r="Z283" s="43"/>
    </row>
    <row r="284" spans="1:26" s="17" customFormat="1" ht="15" customHeight="1" x14ac:dyDescent="0.2">
      <c r="A284" s="127" t="s">
        <v>257</v>
      </c>
      <c r="B284" s="135" t="s">
        <v>1801</v>
      </c>
      <c r="C284" s="127" t="s">
        <v>51</v>
      </c>
      <c r="D284" s="28"/>
      <c r="E284" s="133">
        <v>43143</v>
      </c>
      <c r="F284" s="133">
        <v>43144</v>
      </c>
      <c r="G284" s="133">
        <v>43171</v>
      </c>
      <c r="H284" s="133">
        <v>43229</v>
      </c>
      <c r="I284" s="131" t="s">
        <v>28</v>
      </c>
      <c r="J284" s="30"/>
      <c r="K284" s="129" t="s">
        <v>94</v>
      </c>
      <c r="L284" s="30"/>
      <c r="M284" s="127" t="s">
        <v>14</v>
      </c>
      <c r="N284" s="28"/>
      <c r="O284" s="33"/>
      <c r="P284" s="62"/>
      <c r="Q284" s="35"/>
      <c r="R284" s="36"/>
      <c r="Y284" s="43"/>
      <c r="Z284" s="43"/>
    </row>
    <row r="285" spans="1:26" s="17" customFormat="1" ht="15" customHeight="1" x14ac:dyDescent="0.2">
      <c r="A285" s="128"/>
      <c r="B285" s="136"/>
      <c r="C285" s="128"/>
      <c r="D285" s="28"/>
      <c r="E285" s="134"/>
      <c r="F285" s="134"/>
      <c r="G285" s="134"/>
      <c r="H285" s="134"/>
      <c r="I285" s="132"/>
      <c r="J285" s="30"/>
      <c r="K285" s="130"/>
      <c r="L285" s="30"/>
      <c r="M285" s="128"/>
      <c r="N285" s="28"/>
      <c r="O285" s="34"/>
      <c r="P285" s="64"/>
      <c r="Q285" s="28"/>
      <c r="R285" s="36"/>
      <c r="Y285" s="43"/>
      <c r="Z285" s="43"/>
    </row>
    <row r="286" spans="1:26" s="17" customFormat="1" ht="12.75" customHeight="1" x14ac:dyDescent="0.2">
      <c r="A286" s="127" t="s">
        <v>258</v>
      </c>
      <c r="B286" s="135" t="s">
        <v>1802</v>
      </c>
      <c r="C286" s="127" t="s">
        <v>51</v>
      </c>
      <c r="D286" s="28"/>
      <c r="E286" s="133">
        <v>43144</v>
      </c>
      <c r="F286" s="133">
        <v>43145</v>
      </c>
      <c r="G286" s="133">
        <v>43172</v>
      </c>
      <c r="H286" s="133">
        <v>43151</v>
      </c>
      <c r="I286" s="131" t="s">
        <v>16</v>
      </c>
      <c r="J286" s="30"/>
      <c r="K286" s="129" t="s">
        <v>94</v>
      </c>
      <c r="L286" s="30"/>
      <c r="M286" s="127" t="s">
        <v>14</v>
      </c>
      <c r="N286" s="28"/>
      <c r="O286" s="33"/>
      <c r="P286" s="63"/>
      <c r="Q286" s="35"/>
      <c r="R286" s="36"/>
      <c r="Y286" s="43"/>
      <c r="Z286" s="43"/>
    </row>
    <row r="287" spans="1:26" s="17" customFormat="1" ht="12.75" customHeight="1" x14ac:dyDescent="0.2">
      <c r="A287" s="128"/>
      <c r="B287" s="136"/>
      <c r="C287" s="128"/>
      <c r="D287" s="28"/>
      <c r="E287" s="134"/>
      <c r="F287" s="134"/>
      <c r="G287" s="134"/>
      <c r="H287" s="134"/>
      <c r="I287" s="132"/>
      <c r="J287" s="30"/>
      <c r="K287" s="130"/>
      <c r="L287" s="30"/>
      <c r="M287" s="128"/>
      <c r="N287" s="28"/>
      <c r="O287" s="34"/>
      <c r="P287" s="64"/>
      <c r="Q287" s="35"/>
      <c r="R287" s="36"/>
      <c r="Y287" s="43"/>
      <c r="Z287" s="43"/>
    </row>
    <row r="288" spans="1:26" s="17" customFormat="1" ht="15" customHeight="1" x14ac:dyDescent="0.2">
      <c r="A288" s="127" t="s">
        <v>259</v>
      </c>
      <c r="B288" s="135" t="s">
        <v>1803</v>
      </c>
      <c r="C288" s="127" t="s">
        <v>51</v>
      </c>
      <c r="D288" s="28"/>
      <c r="E288" s="133">
        <v>43144</v>
      </c>
      <c r="F288" s="133">
        <v>43145</v>
      </c>
      <c r="G288" s="133">
        <v>43172</v>
      </c>
      <c r="H288" s="133">
        <v>43165</v>
      </c>
      <c r="I288" s="131" t="s">
        <v>16</v>
      </c>
      <c r="J288" s="30"/>
      <c r="K288" s="129" t="s">
        <v>94</v>
      </c>
      <c r="L288" s="30"/>
      <c r="M288" s="127" t="s">
        <v>70</v>
      </c>
      <c r="N288" s="28"/>
      <c r="O288" s="33"/>
      <c r="P288" s="63"/>
      <c r="Q288" s="35"/>
      <c r="R288" s="36"/>
      <c r="Y288" s="43"/>
      <c r="Z288" s="43"/>
    </row>
    <row r="289" spans="1:26" s="17" customFormat="1" ht="15" customHeight="1" x14ac:dyDescent="0.2">
      <c r="A289" s="128"/>
      <c r="B289" s="136"/>
      <c r="C289" s="128"/>
      <c r="D289" s="28"/>
      <c r="E289" s="134"/>
      <c r="F289" s="134"/>
      <c r="G289" s="134"/>
      <c r="H289" s="134"/>
      <c r="I289" s="132"/>
      <c r="J289" s="30"/>
      <c r="K289" s="130"/>
      <c r="L289" s="30"/>
      <c r="M289" s="128"/>
      <c r="N289" s="35"/>
      <c r="O289" s="34"/>
      <c r="P289" s="64"/>
      <c r="Q289" s="35"/>
      <c r="R289" s="36"/>
      <c r="Y289" s="43"/>
      <c r="Z289" s="43"/>
    </row>
    <row r="290" spans="1:26" s="17" customFormat="1" ht="15" customHeight="1" x14ac:dyDescent="0.2">
      <c r="A290" s="127" t="s">
        <v>260</v>
      </c>
      <c r="B290" s="135" t="s">
        <v>1804</v>
      </c>
      <c r="C290" s="127" t="s">
        <v>51</v>
      </c>
      <c r="D290" s="28"/>
      <c r="E290" s="133">
        <v>43144</v>
      </c>
      <c r="F290" s="133">
        <v>43145</v>
      </c>
      <c r="G290" s="133">
        <v>43172</v>
      </c>
      <c r="H290" s="133">
        <v>43231</v>
      </c>
      <c r="I290" s="131" t="s">
        <v>28</v>
      </c>
      <c r="J290" s="30"/>
      <c r="K290" s="129" t="s">
        <v>94</v>
      </c>
      <c r="L290" s="30"/>
      <c r="M290" s="127" t="s">
        <v>17</v>
      </c>
      <c r="N290" s="28"/>
      <c r="O290" s="33" t="s">
        <v>82</v>
      </c>
      <c r="P290" s="62"/>
      <c r="Q290" s="35"/>
      <c r="R290" s="36"/>
      <c r="Y290" s="43"/>
      <c r="Z290" s="43"/>
    </row>
    <row r="291" spans="1:26" s="17" customFormat="1" ht="15" customHeight="1" x14ac:dyDescent="0.2">
      <c r="A291" s="128"/>
      <c r="B291" s="136"/>
      <c r="C291" s="128"/>
      <c r="D291" s="28"/>
      <c r="E291" s="134"/>
      <c r="F291" s="134"/>
      <c r="G291" s="134"/>
      <c r="H291" s="134"/>
      <c r="I291" s="132"/>
      <c r="J291" s="30"/>
      <c r="K291" s="130"/>
      <c r="L291" s="30"/>
      <c r="M291" s="128"/>
      <c r="N291" s="28"/>
      <c r="O291" s="34"/>
      <c r="P291" s="64"/>
      <c r="Q291" s="28"/>
      <c r="R291" s="36"/>
      <c r="Y291" s="43"/>
      <c r="Z291" s="43"/>
    </row>
    <row r="292" spans="1:26" s="17" customFormat="1" ht="12.75" customHeight="1" x14ac:dyDescent="0.2">
      <c r="A292" s="127" t="s">
        <v>261</v>
      </c>
      <c r="B292" s="135" t="s">
        <v>1805</v>
      </c>
      <c r="C292" s="127" t="s">
        <v>51</v>
      </c>
      <c r="D292" s="28"/>
      <c r="E292" s="133">
        <v>43144</v>
      </c>
      <c r="F292" s="133">
        <v>43145</v>
      </c>
      <c r="G292" s="133">
        <v>43172</v>
      </c>
      <c r="H292" s="133">
        <v>43161</v>
      </c>
      <c r="I292" s="131" t="s">
        <v>16</v>
      </c>
      <c r="J292" s="30"/>
      <c r="K292" s="129" t="s">
        <v>94</v>
      </c>
      <c r="L292" s="30"/>
      <c r="M292" s="127" t="s">
        <v>15</v>
      </c>
      <c r="N292" s="28"/>
      <c r="O292" s="33" t="s">
        <v>82</v>
      </c>
      <c r="P292" s="63"/>
      <c r="Q292" s="35"/>
      <c r="R292" s="36"/>
      <c r="Y292" s="43"/>
      <c r="Z292" s="43"/>
    </row>
    <row r="293" spans="1:26" s="17" customFormat="1" ht="12.75" customHeight="1" x14ac:dyDescent="0.2">
      <c r="A293" s="128"/>
      <c r="B293" s="136"/>
      <c r="C293" s="128"/>
      <c r="D293" s="28"/>
      <c r="E293" s="134"/>
      <c r="F293" s="134"/>
      <c r="G293" s="134"/>
      <c r="H293" s="134"/>
      <c r="I293" s="132"/>
      <c r="J293" s="30"/>
      <c r="K293" s="130"/>
      <c r="L293" s="30"/>
      <c r="M293" s="128"/>
      <c r="N293" s="28"/>
      <c r="O293" s="34" t="s">
        <v>27</v>
      </c>
      <c r="P293" s="64"/>
      <c r="Q293" s="35"/>
      <c r="R293" s="36"/>
      <c r="Y293" s="43"/>
      <c r="Z293" s="43"/>
    </row>
    <row r="294" spans="1:26" s="17" customFormat="1" ht="23.25" customHeight="1" x14ac:dyDescent="0.2">
      <c r="A294" s="127" t="s">
        <v>262</v>
      </c>
      <c r="B294" s="135" t="s">
        <v>1806</v>
      </c>
      <c r="C294" s="127" t="s">
        <v>51</v>
      </c>
      <c r="D294" s="28"/>
      <c r="E294" s="133">
        <v>43145</v>
      </c>
      <c r="F294" s="133">
        <v>43146</v>
      </c>
      <c r="G294" s="133">
        <v>43173</v>
      </c>
      <c r="H294" s="133">
        <v>43165</v>
      </c>
      <c r="I294" s="131" t="s">
        <v>16</v>
      </c>
      <c r="J294" s="30"/>
      <c r="K294" s="129" t="s">
        <v>94</v>
      </c>
      <c r="L294" s="30"/>
      <c r="M294" s="127" t="s">
        <v>14</v>
      </c>
      <c r="N294" s="28"/>
      <c r="O294" s="33"/>
      <c r="P294" s="63"/>
      <c r="Q294" s="35"/>
      <c r="R294" s="36"/>
      <c r="Y294" s="43"/>
      <c r="Z294" s="43"/>
    </row>
    <row r="295" spans="1:26" s="17" customFormat="1" ht="15" customHeight="1" x14ac:dyDescent="0.2">
      <c r="A295" s="128"/>
      <c r="B295" s="136"/>
      <c r="C295" s="128"/>
      <c r="D295" s="28"/>
      <c r="E295" s="134"/>
      <c r="F295" s="134"/>
      <c r="G295" s="134"/>
      <c r="H295" s="134"/>
      <c r="I295" s="132"/>
      <c r="J295" s="30"/>
      <c r="K295" s="130"/>
      <c r="L295" s="30"/>
      <c r="M295" s="128"/>
      <c r="N295" s="35"/>
      <c r="O295" s="34"/>
      <c r="P295" s="64"/>
      <c r="Q295" s="35"/>
      <c r="R295" s="36"/>
      <c r="Y295" s="43"/>
      <c r="Z295" s="43"/>
    </row>
    <row r="296" spans="1:26" s="17" customFormat="1" ht="15" customHeight="1" x14ac:dyDescent="0.2">
      <c r="A296" s="127" t="s">
        <v>263</v>
      </c>
      <c r="B296" s="135" t="s">
        <v>1807</v>
      </c>
      <c r="C296" s="127" t="s">
        <v>51</v>
      </c>
      <c r="D296" s="28"/>
      <c r="E296" s="133">
        <v>43145</v>
      </c>
      <c r="F296" s="133">
        <v>43146</v>
      </c>
      <c r="G296" s="133">
        <v>43173</v>
      </c>
      <c r="H296" s="133">
        <v>43167</v>
      </c>
      <c r="I296" s="131" t="s">
        <v>16</v>
      </c>
      <c r="J296" s="30"/>
      <c r="K296" s="129" t="s">
        <v>94</v>
      </c>
      <c r="L296" s="30"/>
      <c r="M296" s="127" t="s">
        <v>14</v>
      </c>
      <c r="N296" s="28"/>
      <c r="O296" s="33"/>
      <c r="P296" s="62"/>
      <c r="Q296" s="35"/>
      <c r="R296" s="36"/>
      <c r="Y296" s="43"/>
      <c r="Z296" s="43"/>
    </row>
    <row r="297" spans="1:26" s="17" customFormat="1" ht="15" customHeight="1" x14ac:dyDescent="0.2">
      <c r="A297" s="128"/>
      <c r="B297" s="136"/>
      <c r="C297" s="128"/>
      <c r="D297" s="28"/>
      <c r="E297" s="134"/>
      <c r="F297" s="134"/>
      <c r="G297" s="134"/>
      <c r="H297" s="134"/>
      <c r="I297" s="132"/>
      <c r="J297" s="30"/>
      <c r="K297" s="130"/>
      <c r="L297" s="30"/>
      <c r="M297" s="128"/>
      <c r="N297" s="28"/>
      <c r="O297" s="34"/>
      <c r="P297" s="64"/>
      <c r="Q297" s="28"/>
      <c r="R297" s="36"/>
      <c r="Y297" s="43"/>
      <c r="Z297" s="43"/>
    </row>
    <row r="298" spans="1:26" s="17" customFormat="1" ht="21.75" customHeight="1" x14ac:dyDescent="0.2">
      <c r="A298" s="127" t="s">
        <v>264</v>
      </c>
      <c r="B298" s="135" t="s">
        <v>1808</v>
      </c>
      <c r="C298" s="127" t="s">
        <v>51</v>
      </c>
      <c r="D298" s="28"/>
      <c r="E298" s="133">
        <v>43146</v>
      </c>
      <c r="F298" s="133">
        <v>43147</v>
      </c>
      <c r="G298" s="133">
        <v>43174</v>
      </c>
      <c r="H298" s="133">
        <v>43245</v>
      </c>
      <c r="I298" s="131" t="s">
        <v>28</v>
      </c>
      <c r="J298" s="30"/>
      <c r="K298" s="129" t="s">
        <v>94</v>
      </c>
      <c r="L298" s="30"/>
      <c r="M298" s="127" t="s">
        <v>14</v>
      </c>
      <c r="N298" s="28"/>
      <c r="O298" s="33"/>
      <c r="P298" s="63"/>
      <c r="Q298" s="35"/>
      <c r="R298" s="36"/>
      <c r="Y298" s="43"/>
      <c r="Z298" s="43"/>
    </row>
    <row r="299" spans="1:26" s="17" customFormat="1" ht="12.75" customHeight="1" x14ac:dyDescent="0.2">
      <c r="A299" s="128"/>
      <c r="B299" s="136"/>
      <c r="C299" s="128"/>
      <c r="D299" s="28"/>
      <c r="E299" s="134"/>
      <c r="F299" s="134"/>
      <c r="G299" s="134"/>
      <c r="H299" s="134"/>
      <c r="I299" s="132"/>
      <c r="J299" s="30"/>
      <c r="K299" s="130"/>
      <c r="L299" s="30"/>
      <c r="M299" s="128"/>
      <c r="N299" s="28"/>
      <c r="O299" s="34"/>
      <c r="P299" s="64"/>
      <c r="Q299" s="35"/>
      <c r="R299" s="36"/>
      <c r="Y299" s="43"/>
      <c r="Z299" s="43"/>
    </row>
    <row r="300" spans="1:26" s="17" customFormat="1" ht="18.75" customHeight="1" x14ac:dyDescent="0.2">
      <c r="A300" s="127" t="s">
        <v>265</v>
      </c>
      <c r="B300" s="135" t="s">
        <v>1809</v>
      </c>
      <c r="C300" s="127" t="s">
        <v>51</v>
      </c>
      <c r="D300" s="28"/>
      <c r="E300" s="133">
        <v>43146</v>
      </c>
      <c r="F300" s="133">
        <v>43147</v>
      </c>
      <c r="G300" s="133">
        <v>43174</v>
      </c>
      <c r="H300" s="133">
        <v>43147</v>
      </c>
      <c r="I300" s="131" t="s">
        <v>16</v>
      </c>
      <c r="J300" s="30"/>
      <c r="K300" s="129" t="s">
        <v>94</v>
      </c>
      <c r="L300" s="30"/>
      <c r="M300" s="127" t="s">
        <v>70</v>
      </c>
      <c r="N300" s="28"/>
      <c r="O300" s="33"/>
      <c r="P300" s="63"/>
      <c r="Q300" s="35"/>
      <c r="R300" s="36"/>
      <c r="Y300" s="43"/>
      <c r="Z300" s="43"/>
    </row>
    <row r="301" spans="1:26" s="17" customFormat="1" ht="15" customHeight="1" x14ac:dyDescent="0.2">
      <c r="A301" s="128"/>
      <c r="B301" s="136"/>
      <c r="C301" s="128"/>
      <c r="D301" s="28"/>
      <c r="E301" s="134"/>
      <c r="F301" s="134"/>
      <c r="G301" s="134"/>
      <c r="H301" s="134"/>
      <c r="I301" s="132"/>
      <c r="J301" s="30"/>
      <c r="K301" s="130"/>
      <c r="L301" s="30"/>
      <c r="M301" s="128"/>
      <c r="N301" s="35"/>
      <c r="O301" s="34"/>
      <c r="P301" s="64"/>
      <c r="Q301" s="35"/>
      <c r="R301" s="36"/>
      <c r="Y301" s="43"/>
      <c r="Z301" s="43"/>
    </row>
    <row r="302" spans="1:26" s="17" customFormat="1" ht="18" customHeight="1" x14ac:dyDescent="0.2">
      <c r="A302" s="127" t="s">
        <v>266</v>
      </c>
      <c r="B302" s="135" t="s">
        <v>1810</v>
      </c>
      <c r="C302" s="127" t="s">
        <v>51</v>
      </c>
      <c r="D302" s="28"/>
      <c r="E302" s="133">
        <v>43146</v>
      </c>
      <c r="F302" s="133">
        <v>43147</v>
      </c>
      <c r="G302" s="133">
        <v>43174</v>
      </c>
      <c r="H302" s="133">
        <v>43164</v>
      </c>
      <c r="I302" s="131" t="s">
        <v>29</v>
      </c>
      <c r="J302" s="30"/>
      <c r="K302" s="129" t="s">
        <v>95</v>
      </c>
      <c r="L302" s="30"/>
      <c r="M302" s="127" t="s">
        <v>74</v>
      </c>
      <c r="N302" s="28"/>
      <c r="O302" s="33"/>
      <c r="P302" s="62"/>
      <c r="Q302" s="35"/>
      <c r="R302" s="36"/>
      <c r="Y302" s="43"/>
      <c r="Z302" s="43"/>
    </row>
    <row r="303" spans="1:26" s="17" customFormat="1" ht="15" customHeight="1" x14ac:dyDescent="0.2">
      <c r="A303" s="128"/>
      <c r="B303" s="136"/>
      <c r="C303" s="128"/>
      <c r="D303" s="28"/>
      <c r="E303" s="134"/>
      <c r="F303" s="134"/>
      <c r="G303" s="134"/>
      <c r="H303" s="134"/>
      <c r="I303" s="132"/>
      <c r="J303" s="30"/>
      <c r="K303" s="130"/>
      <c r="L303" s="30"/>
      <c r="M303" s="128"/>
      <c r="N303" s="28"/>
      <c r="O303" s="34"/>
      <c r="P303" s="64"/>
      <c r="Q303" s="28"/>
      <c r="R303" s="36"/>
      <c r="Y303" s="43"/>
      <c r="Z303" s="43"/>
    </row>
    <row r="304" spans="1:26" s="17" customFormat="1" ht="14.25" customHeight="1" x14ac:dyDescent="0.2">
      <c r="A304" s="127" t="s">
        <v>267</v>
      </c>
      <c r="B304" s="135" t="s">
        <v>1811</v>
      </c>
      <c r="C304" s="127" t="s">
        <v>51</v>
      </c>
      <c r="D304" s="28"/>
      <c r="E304" s="133">
        <v>43146</v>
      </c>
      <c r="F304" s="133">
        <v>43147</v>
      </c>
      <c r="G304" s="133">
        <v>43174</v>
      </c>
      <c r="H304" s="133">
        <v>43151</v>
      </c>
      <c r="I304" s="131" t="s">
        <v>16</v>
      </c>
      <c r="J304" s="30"/>
      <c r="K304" s="129" t="s">
        <v>94</v>
      </c>
      <c r="L304" s="30"/>
      <c r="M304" s="127" t="s">
        <v>14</v>
      </c>
      <c r="N304" s="28"/>
      <c r="O304" s="33"/>
      <c r="P304" s="63"/>
      <c r="Q304" s="35"/>
      <c r="R304" s="36"/>
      <c r="Y304" s="43"/>
      <c r="Z304" s="43"/>
    </row>
    <row r="305" spans="1:26" s="17" customFormat="1" ht="12.75" customHeight="1" x14ac:dyDescent="0.2">
      <c r="A305" s="128"/>
      <c r="B305" s="136"/>
      <c r="C305" s="128"/>
      <c r="D305" s="28"/>
      <c r="E305" s="134"/>
      <c r="F305" s="134"/>
      <c r="G305" s="134"/>
      <c r="H305" s="134"/>
      <c r="I305" s="132"/>
      <c r="J305" s="30"/>
      <c r="K305" s="130"/>
      <c r="L305" s="30"/>
      <c r="M305" s="128"/>
      <c r="N305" s="28"/>
      <c r="O305" s="34"/>
      <c r="P305" s="64"/>
      <c r="Q305" s="35"/>
      <c r="R305" s="36"/>
      <c r="Y305" s="43"/>
      <c r="Z305" s="43"/>
    </row>
    <row r="306" spans="1:26" s="17" customFormat="1" ht="21.75" customHeight="1" x14ac:dyDescent="0.2">
      <c r="A306" s="127" t="s">
        <v>268</v>
      </c>
      <c r="B306" s="135" t="s">
        <v>1812</v>
      </c>
      <c r="C306" s="127" t="s">
        <v>51</v>
      </c>
      <c r="D306" s="28"/>
      <c r="E306" s="133">
        <v>43147</v>
      </c>
      <c r="F306" s="133">
        <v>43150</v>
      </c>
      <c r="G306" s="133">
        <v>43175</v>
      </c>
      <c r="H306" s="133">
        <v>43166</v>
      </c>
      <c r="I306" s="131" t="s">
        <v>16</v>
      </c>
      <c r="J306" s="30"/>
      <c r="K306" s="129" t="s">
        <v>94</v>
      </c>
      <c r="L306" s="30"/>
      <c r="M306" s="127" t="s">
        <v>70</v>
      </c>
      <c r="N306" s="28"/>
      <c r="O306" s="33"/>
      <c r="P306" s="63"/>
      <c r="Q306" s="35"/>
      <c r="R306" s="36"/>
      <c r="Y306" s="43"/>
      <c r="Z306" s="43"/>
    </row>
    <row r="307" spans="1:26" s="17" customFormat="1" ht="15" customHeight="1" x14ac:dyDescent="0.2">
      <c r="A307" s="128"/>
      <c r="B307" s="136"/>
      <c r="C307" s="128"/>
      <c r="D307" s="28"/>
      <c r="E307" s="134"/>
      <c r="F307" s="134"/>
      <c r="G307" s="134"/>
      <c r="H307" s="134"/>
      <c r="I307" s="132"/>
      <c r="J307" s="30"/>
      <c r="K307" s="130"/>
      <c r="L307" s="30"/>
      <c r="M307" s="128"/>
      <c r="N307" s="35"/>
      <c r="O307" s="34"/>
      <c r="P307" s="64"/>
      <c r="Q307" s="35"/>
      <c r="R307" s="36"/>
      <c r="Y307" s="43"/>
      <c r="Z307" s="43"/>
    </row>
    <row r="308" spans="1:26" s="17" customFormat="1" ht="15" customHeight="1" x14ac:dyDescent="0.2">
      <c r="A308" s="127" t="s">
        <v>269</v>
      </c>
      <c r="B308" s="135" t="s">
        <v>1813</v>
      </c>
      <c r="C308" s="127" t="s">
        <v>51</v>
      </c>
      <c r="D308" s="28"/>
      <c r="E308" s="133">
        <v>43147</v>
      </c>
      <c r="F308" s="133">
        <v>43150</v>
      </c>
      <c r="G308" s="133">
        <v>43175</v>
      </c>
      <c r="H308" s="133">
        <v>43147</v>
      </c>
      <c r="I308" s="131" t="s">
        <v>29</v>
      </c>
      <c r="J308" s="30"/>
      <c r="K308" s="129" t="s">
        <v>22</v>
      </c>
      <c r="L308" s="30"/>
      <c r="M308" s="127" t="s">
        <v>73</v>
      </c>
      <c r="N308" s="28"/>
      <c r="O308" s="33"/>
      <c r="P308" s="62"/>
      <c r="Q308" s="35"/>
      <c r="R308" s="36"/>
      <c r="Y308" s="43"/>
      <c r="Z308" s="43"/>
    </row>
    <row r="309" spans="1:26" s="17" customFormat="1" ht="15" customHeight="1" x14ac:dyDescent="0.2">
      <c r="A309" s="128"/>
      <c r="B309" s="136"/>
      <c r="C309" s="128"/>
      <c r="D309" s="28"/>
      <c r="E309" s="134"/>
      <c r="F309" s="134"/>
      <c r="G309" s="134"/>
      <c r="H309" s="134"/>
      <c r="I309" s="132"/>
      <c r="J309" s="30"/>
      <c r="K309" s="130"/>
      <c r="L309" s="30"/>
      <c r="M309" s="128"/>
      <c r="N309" s="28"/>
      <c r="O309" s="34"/>
      <c r="P309" s="64"/>
      <c r="Q309" s="28"/>
      <c r="R309" s="36"/>
      <c r="Y309" s="43"/>
      <c r="Z309" s="43"/>
    </row>
    <row r="310" spans="1:26" s="17" customFormat="1" ht="19.5" customHeight="1" x14ac:dyDescent="0.2">
      <c r="A310" s="127" t="s">
        <v>270</v>
      </c>
      <c r="B310" s="135" t="s">
        <v>1814</v>
      </c>
      <c r="C310" s="127" t="s">
        <v>51</v>
      </c>
      <c r="D310" s="28"/>
      <c r="E310" s="133">
        <v>43147</v>
      </c>
      <c r="F310" s="133">
        <v>43150</v>
      </c>
      <c r="G310" s="133">
        <v>43175</v>
      </c>
      <c r="H310" s="133">
        <v>43166</v>
      </c>
      <c r="I310" s="131" t="s">
        <v>16</v>
      </c>
      <c r="J310" s="30"/>
      <c r="K310" s="129" t="s">
        <v>94</v>
      </c>
      <c r="L310" s="30"/>
      <c r="M310" s="127" t="s">
        <v>17</v>
      </c>
      <c r="N310" s="28"/>
      <c r="O310" s="33" t="s">
        <v>82</v>
      </c>
      <c r="P310" s="63"/>
      <c r="Q310" s="35"/>
      <c r="R310" s="36"/>
      <c r="Y310" s="43"/>
      <c r="Z310" s="43"/>
    </row>
    <row r="311" spans="1:26" s="17" customFormat="1" ht="12.75" customHeight="1" x14ac:dyDescent="0.2">
      <c r="A311" s="128"/>
      <c r="B311" s="136"/>
      <c r="C311" s="128"/>
      <c r="D311" s="28"/>
      <c r="E311" s="134"/>
      <c r="F311" s="134"/>
      <c r="G311" s="134"/>
      <c r="H311" s="134"/>
      <c r="I311" s="132"/>
      <c r="J311" s="30"/>
      <c r="K311" s="130"/>
      <c r="L311" s="30"/>
      <c r="M311" s="128"/>
      <c r="N311" s="28"/>
      <c r="O311" s="34"/>
      <c r="P311" s="64"/>
      <c r="Q311" s="35"/>
      <c r="R311" s="36"/>
      <c r="Y311" s="43"/>
      <c r="Z311" s="43"/>
    </row>
    <row r="312" spans="1:26" s="17" customFormat="1" ht="28.5" customHeight="1" x14ac:dyDescent="0.2">
      <c r="A312" s="127" t="s">
        <v>271</v>
      </c>
      <c r="B312" s="135" t="s">
        <v>1815</v>
      </c>
      <c r="C312" s="127" t="s">
        <v>51</v>
      </c>
      <c r="D312" s="28"/>
      <c r="E312" s="133">
        <v>43147</v>
      </c>
      <c r="F312" s="133">
        <v>43150</v>
      </c>
      <c r="G312" s="133">
        <v>43175</v>
      </c>
      <c r="H312" s="133">
        <v>43166</v>
      </c>
      <c r="I312" s="131" t="s">
        <v>16</v>
      </c>
      <c r="J312" s="30"/>
      <c r="K312" s="129" t="s">
        <v>94</v>
      </c>
      <c r="L312" s="30"/>
      <c r="M312" s="127" t="s">
        <v>70</v>
      </c>
      <c r="N312" s="28"/>
      <c r="O312" s="33"/>
      <c r="P312" s="63"/>
      <c r="Q312" s="35"/>
      <c r="R312" s="36"/>
      <c r="Y312" s="43"/>
      <c r="Z312" s="43"/>
    </row>
    <row r="313" spans="1:26" s="17" customFormat="1" ht="15" customHeight="1" x14ac:dyDescent="0.2">
      <c r="A313" s="128"/>
      <c r="B313" s="136"/>
      <c r="C313" s="128"/>
      <c r="D313" s="28"/>
      <c r="E313" s="134"/>
      <c r="F313" s="134"/>
      <c r="G313" s="134"/>
      <c r="H313" s="134"/>
      <c r="I313" s="132"/>
      <c r="J313" s="30"/>
      <c r="K313" s="130"/>
      <c r="L313" s="30"/>
      <c r="M313" s="128"/>
      <c r="N313" s="35"/>
      <c r="O313" s="34"/>
      <c r="P313" s="64"/>
      <c r="Q313" s="35"/>
      <c r="R313" s="36"/>
      <c r="Y313" s="43"/>
      <c r="Z313" s="43"/>
    </row>
    <row r="314" spans="1:26" s="17" customFormat="1" ht="27.75" customHeight="1" x14ac:dyDescent="0.2">
      <c r="A314" s="127" t="s">
        <v>272</v>
      </c>
      <c r="B314" s="135" t="s">
        <v>1816</v>
      </c>
      <c r="C314" s="127" t="s">
        <v>51</v>
      </c>
      <c r="D314" s="28"/>
      <c r="E314" s="133">
        <v>43150</v>
      </c>
      <c r="F314" s="133">
        <v>43151</v>
      </c>
      <c r="G314" s="133">
        <v>43178</v>
      </c>
      <c r="H314" s="133">
        <v>43150</v>
      </c>
      <c r="I314" s="131" t="s">
        <v>16</v>
      </c>
      <c r="J314" s="30"/>
      <c r="K314" s="129" t="s">
        <v>94</v>
      </c>
      <c r="L314" s="30"/>
      <c r="M314" s="127" t="s">
        <v>15</v>
      </c>
      <c r="N314" s="28"/>
      <c r="O314" s="33" t="s">
        <v>82</v>
      </c>
      <c r="P314" s="62"/>
      <c r="Q314" s="35"/>
      <c r="R314" s="36"/>
      <c r="Y314" s="43"/>
      <c r="Z314" s="43"/>
    </row>
    <row r="315" spans="1:26" s="17" customFormat="1" ht="15" customHeight="1" x14ac:dyDescent="0.2">
      <c r="A315" s="128"/>
      <c r="B315" s="136"/>
      <c r="C315" s="128"/>
      <c r="D315" s="28"/>
      <c r="E315" s="134"/>
      <c r="F315" s="134"/>
      <c r="G315" s="134"/>
      <c r="H315" s="134"/>
      <c r="I315" s="132"/>
      <c r="J315" s="30"/>
      <c r="K315" s="130"/>
      <c r="L315" s="30"/>
      <c r="M315" s="128"/>
      <c r="N315" s="28"/>
      <c r="O315" s="34"/>
      <c r="P315" s="64"/>
      <c r="Q315" s="28"/>
      <c r="R315" s="36"/>
      <c r="Y315" s="43"/>
      <c r="Z315" s="43"/>
    </row>
    <row r="316" spans="1:26" s="17" customFormat="1" ht="25.9" customHeight="1" x14ac:dyDescent="0.2">
      <c r="A316" s="127" t="s">
        <v>273</v>
      </c>
      <c r="B316" s="135" t="s">
        <v>1821</v>
      </c>
      <c r="C316" s="127" t="s">
        <v>51</v>
      </c>
      <c r="D316" s="28"/>
      <c r="E316" s="133">
        <v>43150</v>
      </c>
      <c r="F316" s="133">
        <v>43151</v>
      </c>
      <c r="G316" s="133">
        <v>43178</v>
      </c>
      <c r="H316" s="133">
        <v>43150</v>
      </c>
      <c r="I316" s="131" t="s">
        <v>16</v>
      </c>
      <c r="J316" s="30"/>
      <c r="K316" s="129" t="s">
        <v>94</v>
      </c>
      <c r="L316" s="30"/>
      <c r="M316" s="127" t="s">
        <v>15</v>
      </c>
      <c r="N316" s="28"/>
      <c r="O316" s="33" t="s">
        <v>82</v>
      </c>
      <c r="P316" s="63"/>
      <c r="Q316" s="35"/>
      <c r="R316" s="36"/>
      <c r="Y316" s="43"/>
      <c r="Z316" s="43"/>
    </row>
    <row r="317" spans="1:26" s="17" customFormat="1" ht="12.75" customHeight="1" x14ac:dyDescent="0.2">
      <c r="A317" s="128"/>
      <c r="B317" s="136"/>
      <c r="C317" s="128"/>
      <c r="D317" s="28"/>
      <c r="E317" s="134"/>
      <c r="F317" s="134"/>
      <c r="G317" s="134"/>
      <c r="H317" s="134"/>
      <c r="I317" s="132"/>
      <c r="J317" s="30"/>
      <c r="K317" s="130"/>
      <c r="L317" s="30"/>
      <c r="M317" s="128"/>
      <c r="N317" s="28"/>
      <c r="O317" s="34" t="s">
        <v>47</v>
      </c>
      <c r="P317" s="64"/>
      <c r="Q317" s="35"/>
      <c r="R317" s="36"/>
      <c r="Y317" s="43"/>
      <c r="Z317" s="43"/>
    </row>
    <row r="318" spans="1:26" s="17" customFormat="1" ht="27.75" customHeight="1" x14ac:dyDescent="0.2">
      <c r="A318" s="127" t="s">
        <v>274</v>
      </c>
      <c r="B318" s="135" t="s">
        <v>1817</v>
      </c>
      <c r="C318" s="127" t="s">
        <v>51</v>
      </c>
      <c r="D318" s="28"/>
      <c r="E318" s="133">
        <v>43150</v>
      </c>
      <c r="F318" s="133">
        <v>43151</v>
      </c>
      <c r="G318" s="133">
        <v>43178</v>
      </c>
      <c r="H318" s="133">
        <v>43157</v>
      </c>
      <c r="I318" s="131" t="s">
        <v>16</v>
      </c>
      <c r="J318" s="30"/>
      <c r="K318" s="129" t="s">
        <v>94</v>
      </c>
      <c r="L318" s="30"/>
      <c r="M318" s="127" t="s">
        <v>15</v>
      </c>
      <c r="N318" s="28"/>
      <c r="O318" s="33"/>
      <c r="P318" s="63" t="s">
        <v>1683</v>
      </c>
      <c r="Q318" s="35"/>
      <c r="R318" s="36"/>
      <c r="Y318" s="43"/>
      <c r="Z318" s="43"/>
    </row>
    <row r="319" spans="1:26" s="17" customFormat="1" ht="15" customHeight="1" x14ac:dyDescent="0.2">
      <c r="A319" s="128"/>
      <c r="B319" s="136"/>
      <c r="C319" s="128"/>
      <c r="D319" s="28"/>
      <c r="E319" s="134"/>
      <c r="F319" s="134"/>
      <c r="G319" s="134"/>
      <c r="H319" s="134"/>
      <c r="I319" s="132"/>
      <c r="J319" s="30"/>
      <c r="K319" s="130"/>
      <c r="L319" s="30"/>
      <c r="M319" s="128"/>
      <c r="N319" s="35"/>
      <c r="O319" s="34"/>
      <c r="P319" s="64"/>
      <c r="Q319" s="35"/>
      <c r="R319" s="36"/>
      <c r="Y319" s="43"/>
      <c r="Z319" s="43"/>
    </row>
    <row r="320" spans="1:26" s="17" customFormat="1" ht="23.25" customHeight="1" x14ac:dyDescent="0.2">
      <c r="A320" s="127" t="s">
        <v>275</v>
      </c>
      <c r="B320" s="135" t="s">
        <v>1818</v>
      </c>
      <c r="C320" s="127" t="s">
        <v>51</v>
      </c>
      <c r="D320" s="28"/>
      <c r="E320" s="133">
        <v>43150</v>
      </c>
      <c r="F320" s="133">
        <v>43151</v>
      </c>
      <c r="G320" s="133">
        <v>43178</v>
      </c>
      <c r="H320" s="133">
        <v>43171</v>
      </c>
      <c r="I320" s="131" t="s">
        <v>16</v>
      </c>
      <c r="J320" s="30"/>
      <c r="K320" s="129" t="s">
        <v>94</v>
      </c>
      <c r="L320" s="30"/>
      <c r="M320" s="127" t="s">
        <v>14</v>
      </c>
      <c r="N320" s="28"/>
      <c r="O320" s="33"/>
      <c r="P320" s="62"/>
      <c r="Q320" s="35"/>
      <c r="R320" s="36"/>
      <c r="Y320" s="43"/>
      <c r="Z320" s="43"/>
    </row>
    <row r="321" spans="1:26" s="17" customFormat="1" ht="15" customHeight="1" x14ac:dyDescent="0.2">
      <c r="A321" s="128"/>
      <c r="B321" s="136"/>
      <c r="C321" s="128"/>
      <c r="D321" s="28"/>
      <c r="E321" s="134"/>
      <c r="F321" s="134"/>
      <c r="G321" s="134"/>
      <c r="H321" s="134"/>
      <c r="I321" s="132"/>
      <c r="J321" s="30"/>
      <c r="K321" s="130"/>
      <c r="L321" s="30"/>
      <c r="M321" s="128"/>
      <c r="N321" s="28"/>
      <c r="O321" s="34"/>
      <c r="P321" s="64"/>
      <c r="Q321" s="28"/>
      <c r="R321" s="36"/>
      <c r="Y321" s="43"/>
      <c r="Z321" s="43"/>
    </row>
    <row r="322" spans="1:26" s="17" customFormat="1" ht="24.75" customHeight="1" x14ac:dyDescent="0.2">
      <c r="A322" s="127" t="s">
        <v>276</v>
      </c>
      <c r="B322" s="135" t="s">
        <v>1822</v>
      </c>
      <c r="C322" s="127" t="s">
        <v>51</v>
      </c>
      <c r="D322" s="28"/>
      <c r="E322" s="133">
        <v>43150</v>
      </c>
      <c r="F322" s="133">
        <v>43151</v>
      </c>
      <c r="G322" s="133">
        <v>43178</v>
      </c>
      <c r="H322" s="133">
        <v>43150</v>
      </c>
      <c r="I322" s="131" t="s">
        <v>16</v>
      </c>
      <c r="J322" s="30"/>
      <c r="K322" s="129" t="s">
        <v>94</v>
      </c>
      <c r="L322" s="30"/>
      <c r="M322" s="127" t="s">
        <v>17</v>
      </c>
      <c r="N322" s="28"/>
      <c r="O322" s="33" t="s">
        <v>82</v>
      </c>
      <c r="P322" s="63"/>
      <c r="Q322" s="35"/>
      <c r="R322" s="36"/>
      <c r="Y322" s="43"/>
      <c r="Z322" s="43"/>
    </row>
    <row r="323" spans="1:26" s="17" customFormat="1" ht="12.75" customHeight="1" x14ac:dyDescent="0.2">
      <c r="A323" s="128"/>
      <c r="B323" s="136"/>
      <c r="C323" s="128"/>
      <c r="D323" s="28"/>
      <c r="E323" s="134"/>
      <c r="F323" s="134"/>
      <c r="G323" s="134"/>
      <c r="H323" s="134"/>
      <c r="I323" s="132"/>
      <c r="J323" s="30"/>
      <c r="K323" s="130"/>
      <c r="L323" s="30"/>
      <c r="M323" s="128"/>
      <c r="N323" s="28"/>
      <c r="O323" s="34"/>
      <c r="P323" s="64"/>
      <c r="Q323" s="35"/>
      <c r="R323" s="36"/>
      <c r="Y323" s="43"/>
      <c r="Z323" s="43"/>
    </row>
    <row r="324" spans="1:26" s="17" customFormat="1" ht="22.5" customHeight="1" x14ac:dyDescent="0.2">
      <c r="A324" s="127" t="s">
        <v>277</v>
      </c>
      <c r="B324" s="135" t="s">
        <v>1823</v>
      </c>
      <c r="C324" s="127" t="s">
        <v>51</v>
      </c>
      <c r="D324" s="28"/>
      <c r="E324" s="133">
        <v>43150</v>
      </c>
      <c r="F324" s="133">
        <v>43151</v>
      </c>
      <c r="G324" s="133">
        <v>43178</v>
      </c>
      <c r="H324" s="133">
        <v>43168</v>
      </c>
      <c r="I324" s="131" t="s">
        <v>16</v>
      </c>
      <c r="J324" s="30"/>
      <c r="K324" s="129" t="s">
        <v>94</v>
      </c>
      <c r="L324" s="30"/>
      <c r="M324" s="127" t="s">
        <v>15</v>
      </c>
      <c r="N324" s="28"/>
      <c r="O324" s="33"/>
      <c r="P324" s="63" t="s">
        <v>1683</v>
      </c>
      <c r="Q324" s="35"/>
      <c r="R324" s="36"/>
      <c r="Y324" s="43"/>
      <c r="Z324" s="43"/>
    </row>
    <row r="325" spans="1:26" s="17" customFormat="1" ht="15" customHeight="1" x14ac:dyDescent="0.2">
      <c r="A325" s="128"/>
      <c r="B325" s="136"/>
      <c r="C325" s="128"/>
      <c r="D325" s="28"/>
      <c r="E325" s="134"/>
      <c r="F325" s="134"/>
      <c r="G325" s="134"/>
      <c r="H325" s="134"/>
      <c r="I325" s="132"/>
      <c r="J325" s="30"/>
      <c r="K325" s="130"/>
      <c r="L325" s="30"/>
      <c r="M325" s="128"/>
      <c r="N325" s="35"/>
      <c r="O325" s="34"/>
      <c r="P325" s="64"/>
      <c r="Q325" s="35"/>
      <c r="R325" s="36"/>
      <c r="Y325" s="43"/>
      <c r="Z325" s="43"/>
    </row>
    <row r="326" spans="1:26" s="17" customFormat="1" ht="15" customHeight="1" x14ac:dyDescent="0.2">
      <c r="A326" s="127" t="s">
        <v>278</v>
      </c>
      <c r="B326" s="135" t="s">
        <v>1819</v>
      </c>
      <c r="C326" s="127" t="s">
        <v>51</v>
      </c>
      <c r="D326" s="28"/>
      <c r="E326" s="133">
        <v>43150</v>
      </c>
      <c r="F326" s="133">
        <v>43151</v>
      </c>
      <c r="G326" s="133">
        <v>43178</v>
      </c>
      <c r="H326" s="133">
        <v>43168</v>
      </c>
      <c r="I326" s="131" t="s">
        <v>16</v>
      </c>
      <c r="J326" s="30"/>
      <c r="K326" s="129" t="s">
        <v>94</v>
      </c>
      <c r="L326" s="30"/>
      <c r="M326" s="127" t="s">
        <v>70</v>
      </c>
      <c r="N326" s="28"/>
      <c r="O326" s="33"/>
      <c r="P326" s="63"/>
      <c r="Q326" s="35"/>
      <c r="R326" s="36"/>
      <c r="Y326" s="43"/>
      <c r="Z326" s="43"/>
    </row>
    <row r="327" spans="1:26" s="17" customFormat="1" ht="15" customHeight="1" x14ac:dyDescent="0.2">
      <c r="A327" s="128"/>
      <c r="B327" s="136"/>
      <c r="C327" s="128"/>
      <c r="D327" s="28"/>
      <c r="E327" s="134"/>
      <c r="F327" s="134"/>
      <c r="G327" s="134"/>
      <c r="H327" s="134"/>
      <c r="I327" s="132"/>
      <c r="J327" s="30"/>
      <c r="K327" s="130"/>
      <c r="L327" s="30"/>
      <c r="M327" s="128"/>
      <c r="N327" s="28"/>
      <c r="O327" s="34"/>
      <c r="P327" s="64"/>
      <c r="Q327" s="28"/>
      <c r="R327" s="36"/>
      <c r="Y327" s="43"/>
      <c r="Z327" s="43"/>
    </row>
    <row r="328" spans="1:26" s="17" customFormat="1" ht="16.5" customHeight="1" x14ac:dyDescent="0.2">
      <c r="A328" s="127" t="s">
        <v>279</v>
      </c>
      <c r="B328" s="135" t="s">
        <v>1824</v>
      </c>
      <c r="C328" s="127" t="s">
        <v>51</v>
      </c>
      <c r="D328" s="28"/>
      <c r="E328" s="133">
        <v>43151</v>
      </c>
      <c r="F328" s="133">
        <v>43152</v>
      </c>
      <c r="G328" s="133">
        <v>43179</v>
      </c>
      <c r="H328" s="133">
        <v>43157</v>
      </c>
      <c r="I328" s="131" t="s">
        <v>16</v>
      </c>
      <c r="J328" s="30"/>
      <c r="K328" s="129" t="s">
        <v>94</v>
      </c>
      <c r="L328" s="30"/>
      <c r="M328" s="127" t="s">
        <v>14</v>
      </c>
      <c r="N328" s="28"/>
      <c r="O328" s="33"/>
      <c r="P328" s="63"/>
      <c r="Q328" s="35"/>
      <c r="R328" s="36"/>
      <c r="Y328" s="43"/>
      <c r="Z328" s="43"/>
    </row>
    <row r="329" spans="1:26" s="17" customFormat="1" ht="12.75" customHeight="1" x14ac:dyDescent="0.2">
      <c r="A329" s="128"/>
      <c r="B329" s="136"/>
      <c r="C329" s="128"/>
      <c r="D329" s="28"/>
      <c r="E329" s="134"/>
      <c r="F329" s="134"/>
      <c r="G329" s="134"/>
      <c r="H329" s="134"/>
      <c r="I329" s="132"/>
      <c r="J329" s="30"/>
      <c r="K329" s="130"/>
      <c r="L329" s="30"/>
      <c r="M329" s="128"/>
      <c r="N329" s="28"/>
      <c r="O329" s="34"/>
      <c r="P329" s="64"/>
      <c r="Q329" s="35"/>
      <c r="R329" s="36"/>
      <c r="Y329" s="43"/>
      <c r="Z329" s="43"/>
    </row>
    <row r="330" spans="1:26" s="17" customFormat="1" ht="26.25" customHeight="1" x14ac:dyDescent="0.2">
      <c r="A330" s="127" t="s">
        <v>280</v>
      </c>
      <c r="B330" s="135" t="s">
        <v>1825</v>
      </c>
      <c r="C330" s="127" t="s">
        <v>51</v>
      </c>
      <c r="D330" s="28"/>
      <c r="E330" s="133">
        <v>43151</v>
      </c>
      <c r="F330" s="133">
        <v>43152</v>
      </c>
      <c r="G330" s="133">
        <v>43179</v>
      </c>
      <c r="H330" s="133">
        <v>43171</v>
      </c>
      <c r="I330" s="131" t="s">
        <v>16</v>
      </c>
      <c r="J330" s="30"/>
      <c r="K330" s="129" t="s">
        <v>94</v>
      </c>
      <c r="L330" s="30"/>
      <c r="M330" s="127" t="s">
        <v>14</v>
      </c>
      <c r="N330" s="28"/>
      <c r="O330" s="33"/>
      <c r="P330" s="63"/>
      <c r="Q330" s="35"/>
      <c r="R330" s="36"/>
      <c r="Y330" s="43"/>
      <c r="Z330" s="43"/>
    </row>
    <row r="331" spans="1:26" s="17" customFormat="1" ht="15" customHeight="1" x14ac:dyDescent="0.2">
      <c r="A331" s="128"/>
      <c r="B331" s="136"/>
      <c r="C331" s="128"/>
      <c r="D331" s="28"/>
      <c r="E331" s="134"/>
      <c r="F331" s="134"/>
      <c r="G331" s="134"/>
      <c r="H331" s="134"/>
      <c r="I331" s="132"/>
      <c r="J331" s="30"/>
      <c r="K331" s="130"/>
      <c r="L331" s="30"/>
      <c r="M331" s="128"/>
      <c r="N331" s="35"/>
      <c r="O331" s="34"/>
      <c r="P331" s="64"/>
      <c r="Q331" s="35"/>
      <c r="R331" s="36"/>
      <c r="Y331" s="43"/>
      <c r="Z331" s="43"/>
    </row>
    <row r="332" spans="1:26" s="17" customFormat="1" ht="29.25" customHeight="1" x14ac:dyDescent="0.2">
      <c r="A332" s="127" t="s">
        <v>281</v>
      </c>
      <c r="B332" s="135" t="s">
        <v>1826</v>
      </c>
      <c r="C332" s="127" t="s">
        <v>51</v>
      </c>
      <c r="D332" s="28"/>
      <c r="E332" s="133">
        <v>43150</v>
      </c>
      <c r="F332" s="133">
        <v>43151</v>
      </c>
      <c r="G332" s="133">
        <v>43178</v>
      </c>
      <c r="H332" s="133">
        <v>43182</v>
      </c>
      <c r="I332" s="131" t="s">
        <v>28</v>
      </c>
      <c r="J332" s="30"/>
      <c r="K332" s="129" t="s">
        <v>94</v>
      </c>
      <c r="L332" s="30"/>
      <c r="M332" s="127" t="s">
        <v>14</v>
      </c>
      <c r="N332" s="28"/>
      <c r="O332" s="33"/>
      <c r="P332" s="62"/>
      <c r="Q332" s="35"/>
      <c r="R332" s="36"/>
      <c r="Y332" s="43"/>
      <c r="Z332" s="43"/>
    </row>
    <row r="333" spans="1:26" s="17" customFormat="1" ht="24.75" customHeight="1" x14ac:dyDescent="0.2">
      <c r="A333" s="128"/>
      <c r="B333" s="136"/>
      <c r="C333" s="128"/>
      <c r="D333" s="28"/>
      <c r="E333" s="134"/>
      <c r="F333" s="134"/>
      <c r="G333" s="134"/>
      <c r="H333" s="134"/>
      <c r="I333" s="132"/>
      <c r="J333" s="30"/>
      <c r="K333" s="130"/>
      <c r="L333" s="30"/>
      <c r="M333" s="128"/>
      <c r="N333" s="28"/>
      <c r="O333" s="34"/>
      <c r="P333" s="64"/>
      <c r="Q333" s="28"/>
      <c r="R333" s="36"/>
      <c r="Y333" s="43"/>
      <c r="Z333" s="43"/>
    </row>
    <row r="334" spans="1:26" s="17" customFormat="1" ht="18.75" customHeight="1" x14ac:dyDescent="0.2">
      <c r="A334" s="127" t="s">
        <v>282</v>
      </c>
      <c r="B334" s="135" t="s">
        <v>1827</v>
      </c>
      <c r="C334" s="127" t="s">
        <v>51</v>
      </c>
      <c r="D334" s="28"/>
      <c r="E334" s="133">
        <v>43151</v>
      </c>
      <c r="F334" s="133">
        <v>43152</v>
      </c>
      <c r="G334" s="133">
        <v>43179</v>
      </c>
      <c r="H334" s="133">
        <v>43153</v>
      </c>
      <c r="I334" s="131" t="s">
        <v>16</v>
      </c>
      <c r="J334" s="30"/>
      <c r="K334" s="129" t="s">
        <v>94</v>
      </c>
      <c r="L334" s="30"/>
      <c r="M334" s="127" t="s">
        <v>14</v>
      </c>
      <c r="N334" s="28"/>
      <c r="O334" s="33"/>
      <c r="P334" s="63"/>
      <c r="Q334" s="35"/>
      <c r="R334" s="36"/>
      <c r="Y334" s="43"/>
      <c r="Z334" s="43"/>
    </row>
    <row r="335" spans="1:26" s="17" customFormat="1" ht="21.75" customHeight="1" x14ac:dyDescent="0.2">
      <c r="A335" s="128"/>
      <c r="B335" s="136"/>
      <c r="C335" s="128"/>
      <c r="D335" s="28"/>
      <c r="E335" s="134"/>
      <c r="F335" s="134"/>
      <c r="G335" s="134"/>
      <c r="H335" s="134"/>
      <c r="I335" s="132"/>
      <c r="J335" s="30"/>
      <c r="K335" s="130"/>
      <c r="L335" s="30"/>
      <c r="M335" s="128"/>
      <c r="N335" s="28"/>
      <c r="O335" s="34"/>
      <c r="P335" s="64"/>
      <c r="Q335" s="35"/>
      <c r="R335" s="36"/>
      <c r="Y335" s="43"/>
      <c r="Z335" s="43"/>
    </row>
    <row r="336" spans="1:26" s="17" customFormat="1" ht="18" customHeight="1" x14ac:dyDescent="0.2">
      <c r="A336" s="127" t="s">
        <v>283</v>
      </c>
      <c r="B336" s="135" t="s">
        <v>1849</v>
      </c>
      <c r="C336" s="127" t="s">
        <v>51</v>
      </c>
      <c r="D336" s="28"/>
      <c r="E336" s="133">
        <v>43151</v>
      </c>
      <c r="F336" s="133">
        <v>43152</v>
      </c>
      <c r="G336" s="133">
        <v>43179</v>
      </c>
      <c r="H336" s="133">
        <v>43161</v>
      </c>
      <c r="I336" s="131" t="s">
        <v>16</v>
      </c>
      <c r="J336" s="30"/>
      <c r="K336" s="129" t="s">
        <v>94</v>
      </c>
      <c r="L336" s="30"/>
      <c r="M336" s="127" t="s">
        <v>14</v>
      </c>
      <c r="N336" s="28"/>
      <c r="O336" s="33"/>
      <c r="P336" s="63"/>
      <c r="Q336" s="35"/>
      <c r="R336" s="36"/>
      <c r="Y336" s="43"/>
      <c r="Z336" s="43"/>
    </row>
    <row r="337" spans="1:26" s="17" customFormat="1" ht="15" customHeight="1" x14ac:dyDescent="0.2">
      <c r="A337" s="128"/>
      <c r="B337" s="136"/>
      <c r="C337" s="128"/>
      <c r="D337" s="28"/>
      <c r="E337" s="134"/>
      <c r="F337" s="134"/>
      <c r="G337" s="134"/>
      <c r="H337" s="134"/>
      <c r="I337" s="132"/>
      <c r="J337" s="30"/>
      <c r="K337" s="130"/>
      <c r="L337" s="30"/>
      <c r="M337" s="128"/>
      <c r="N337" s="35"/>
      <c r="O337" s="34"/>
      <c r="P337" s="64"/>
      <c r="Q337" s="35"/>
      <c r="R337" s="36"/>
      <c r="Y337" s="43"/>
      <c r="Z337" s="43"/>
    </row>
    <row r="338" spans="1:26" s="17" customFormat="1" ht="29.25" customHeight="1" x14ac:dyDescent="0.2">
      <c r="A338" s="127" t="s">
        <v>284</v>
      </c>
      <c r="B338" s="135" t="s">
        <v>1828</v>
      </c>
      <c r="C338" s="127" t="s">
        <v>51</v>
      </c>
      <c r="D338" s="28"/>
      <c r="E338" s="133">
        <v>43151</v>
      </c>
      <c r="F338" s="133">
        <v>43152</v>
      </c>
      <c r="G338" s="133">
        <v>43179</v>
      </c>
      <c r="H338" s="133">
        <v>43171</v>
      </c>
      <c r="I338" s="131" t="s">
        <v>16</v>
      </c>
      <c r="J338" s="30"/>
      <c r="K338" s="129" t="s">
        <v>94</v>
      </c>
      <c r="L338" s="30"/>
      <c r="M338" s="127" t="s">
        <v>14</v>
      </c>
      <c r="N338" s="28"/>
      <c r="O338" s="33"/>
      <c r="P338" s="62"/>
      <c r="Q338" s="35"/>
      <c r="R338" s="36"/>
      <c r="Y338" s="43"/>
      <c r="Z338" s="43"/>
    </row>
    <row r="339" spans="1:26" s="17" customFormat="1" ht="15" customHeight="1" x14ac:dyDescent="0.2">
      <c r="A339" s="128"/>
      <c r="B339" s="136"/>
      <c r="C339" s="128"/>
      <c r="D339" s="28"/>
      <c r="E339" s="134"/>
      <c r="F339" s="134"/>
      <c r="G339" s="134"/>
      <c r="H339" s="134"/>
      <c r="I339" s="132"/>
      <c r="J339" s="30"/>
      <c r="K339" s="130"/>
      <c r="L339" s="30"/>
      <c r="M339" s="128"/>
      <c r="N339" s="28"/>
      <c r="O339" s="34"/>
      <c r="P339" s="64"/>
      <c r="Q339" s="28"/>
      <c r="R339" s="36"/>
      <c r="Y339" s="43"/>
      <c r="Z339" s="43"/>
    </row>
    <row r="340" spans="1:26" s="17" customFormat="1" ht="22.5" customHeight="1" x14ac:dyDescent="0.2">
      <c r="A340" s="127" t="s">
        <v>285</v>
      </c>
      <c r="B340" s="135" t="s">
        <v>1829</v>
      </c>
      <c r="C340" s="127" t="s">
        <v>51</v>
      </c>
      <c r="D340" s="28"/>
      <c r="E340" s="133">
        <v>43151</v>
      </c>
      <c r="F340" s="133">
        <v>43152</v>
      </c>
      <c r="G340" s="133">
        <v>43179</v>
      </c>
      <c r="H340" s="133">
        <v>43174</v>
      </c>
      <c r="I340" s="131" t="s">
        <v>16</v>
      </c>
      <c r="J340" s="30"/>
      <c r="K340" s="129" t="s">
        <v>94</v>
      </c>
      <c r="L340" s="30"/>
      <c r="M340" s="127" t="s">
        <v>14</v>
      </c>
      <c r="N340" s="28"/>
      <c r="O340" s="33"/>
      <c r="P340" s="63"/>
      <c r="Q340" s="35"/>
      <c r="R340" s="36"/>
      <c r="Y340" s="43"/>
      <c r="Z340" s="43"/>
    </row>
    <row r="341" spans="1:26" s="17" customFormat="1" ht="21.75" customHeight="1" x14ac:dyDescent="0.2">
      <c r="A341" s="128"/>
      <c r="B341" s="136"/>
      <c r="C341" s="128"/>
      <c r="D341" s="28"/>
      <c r="E341" s="134"/>
      <c r="F341" s="134"/>
      <c r="G341" s="134"/>
      <c r="H341" s="134"/>
      <c r="I341" s="132"/>
      <c r="J341" s="30"/>
      <c r="K341" s="130"/>
      <c r="L341" s="30"/>
      <c r="M341" s="128"/>
      <c r="N341" s="28"/>
      <c r="O341" s="34"/>
      <c r="P341" s="64"/>
      <c r="Q341" s="35"/>
      <c r="R341" s="36"/>
      <c r="Y341" s="43"/>
      <c r="Z341" s="43"/>
    </row>
    <row r="342" spans="1:26" s="17" customFormat="1" ht="15" customHeight="1" x14ac:dyDescent="0.2">
      <c r="A342" s="127" t="s">
        <v>286</v>
      </c>
      <c r="B342" s="135" t="s">
        <v>1830</v>
      </c>
      <c r="C342" s="127" t="s">
        <v>51</v>
      </c>
      <c r="D342" s="28"/>
      <c r="E342" s="133">
        <v>43151</v>
      </c>
      <c r="F342" s="133">
        <v>43152</v>
      </c>
      <c r="G342" s="133">
        <v>43179</v>
      </c>
      <c r="H342" s="133">
        <v>43172</v>
      </c>
      <c r="I342" s="131" t="s">
        <v>16</v>
      </c>
      <c r="J342" s="30"/>
      <c r="K342" s="129" t="s">
        <v>94</v>
      </c>
      <c r="L342" s="30"/>
      <c r="M342" s="127" t="s">
        <v>70</v>
      </c>
      <c r="N342" s="28"/>
      <c r="O342" s="33"/>
      <c r="P342" s="63"/>
      <c r="Q342" s="35"/>
      <c r="R342" s="36"/>
      <c r="Y342" s="43"/>
      <c r="Z342" s="43"/>
    </row>
    <row r="343" spans="1:26" s="17" customFormat="1" ht="15" customHeight="1" x14ac:dyDescent="0.2">
      <c r="A343" s="128"/>
      <c r="B343" s="136"/>
      <c r="C343" s="128"/>
      <c r="D343" s="28"/>
      <c r="E343" s="134"/>
      <c r="F343" s="134"/>
      <c r="G343" s="134"/>
      <c r="H343" s="134"/>
      <c r="I343" s="132"/>
      <c r="J343" s="30"/>
      <c r="K343" s="130"/>
      <c r="L343" s="30"/>
      <c r="M343" s="128"/>
      <c r="N343" s="35"/>
      <c r="O343" s="34"/>
      <c r="P343" s="64"/>
      <c r="Q343" s="35"/>
      <c r="R343" s="36"/>
      <c r="Y343" s="43"/>
      <c r="Z343" s="43"/>
    </row>
    <row r="344" spans="1:26" s="17" customFormat="1" ht="24.75" customHeight="1" x14ac:dyDescent="0.2">
      <c r="A344" s="127" t="s">
        <v>287</v>
      </c>
      <c r="B344" s="135" t="s">
        <v>1831</v>
      </c>
      <c r="C344" s="127" t="s">
        <v>51</v>
      </c>
      <c r="D344" s="28"/>
      <c r="E344" s="133">
        <v>43151</v>
      </c>
      <c r="F344" s="133">
        <v>43152</v>
      </c>
      <c r="G344" s="133">
        <v>43179</v>
      </c>
      <c r="H344" s="133"/>
      <c r="I344" s="131" t="s">
        <v>28</v>
      </c>
      <c r="J344" s="30"/>
      <c r="K344" s="129" t="s">
        <v>86</v>
      </c>
      <c r="L344" s="30"/>
      <c r="M344" s="127" t="s">
        <v>73</v>
      </c>
      <c r="N344" s="28"/>
      <c r="O344" s="33"/>
      <c r="P344" s="62"/>
      <c r="Q344" s="35"/>
      <c r="R344" s="36"/>
      <c r="Y344" s="43"/>
      <c r="Z344" s="43"/>
    </row>
    <row r="345" spans="1:26" s="17" customFormat="1" ht="15" customHeight="1" x14ac:dyDescent="0.2">
      <c r="A345" s="128"/>
      <c r="B345" s="136"/>
      <c r="C345" s="128"/>
      <c r="D345" s="28"/>
      <c r="E345" s="134"/>
      <c r="F345" s="134"/>
      <c r="G345" s="134"/>
      <c r="H345" s="134"/>
      <c r="I345" s="132"/>
      <c r="J345" s="30"/>
      <c r="K345" s="130"/>
      <c r="L345" s="30"/>
      <c r="M345" s="128"/>
      <c r="N345" s="28"/>
      <c r="O345" s="34"/>
      <c r="P345" s="64"/>
      <c r="Q345" s="28"/>
      <c r="R345" s="36"/>
      <c r="Y345" s="43"/>
      <c r="Z345" s="43"/>
    </row>
    <row r="346" spans="1:26" s="17" customFormat="1" ht="21.75" customHeight="1" x14ac:dyDescent="0.2">
      <c r="A346" s="127" t="s">
        <v>288</v>
      </c>
      <c r="B346" s="135" t="s">
        <v>1832</v>
      </c>
      <c r="C346" s="127" t="s">
        <v>51</v>
      </c>
      <c r="D346" s="28"/>
      <c r="E346" s="133">
        <v>43152</v>
      </c>
      <c r="F346" s="133">
        <v>43153</v>
      </c>
      <c r="G346" s="133">
        <v>43180</v>
      </c>
      <c r="H346" s="133">
        <v>43171</v>
      </c>
      <c r="I346" s="131" t="s">
        <v>16</v>
      </c>
      <c r="J346" s="30"/>
      <c r="K346" s="129" t="s">
        <v>94</v>
      </c>
      <c r="L346" s="30"/>
      <c r="M346" s="127" t="s">
        <v>14</v>
      </c>
      <c r="N346" s="28"/>
      <c r="O346" s="33"/>
      <c r="P346" s="63"/>
      <c r="Q346" s="35"/>
      <c r="R346" s="36"/>
      <c r="Y346" s="43"/>
      <c r="Z346" s="43"/>
    </row>
    <row r="347" spans="1:26" s="17" customFormat="1" ht="12.75" customHeight="1" x14ac:dyDescent="0.2">
      <c r="A347" s="128"/>
      <c r="B347" s="136"/>
      <c r="C347" s="128"/>
      <c r="D347" s="28"/>
      <c r="E347" s="134"/>
      <c r="F347" s="134"/>
      <c r="G347" s="134"/>
      <c r="H347" s="134"/>
      <c r="I347" s="132"/>
      <c r="J347" s="30"/>
      <c r="K347" s="130"/>
      <c r="L347" s="30"/>
      <c r="M347" s="128"/>
      <c r="N347" s="28"/>
      <c r="O347" s="34"/>
      <c r="P347" s="64"/>
      <c r="Q347" s="35"/>
      <c r="R347" s="36"/>
      <c r="Y347" s="43"/>
      <c r="Z347" s="43"/>
    </row>
    <row r="348" spans="1:26" s="17" customFormat="1" ht="27" customHeight="1" x14ac:dyDescent="0.2">
      <c r="A348" s="127" t="s">
        <v>289</v>
      </c>
      <c r="B348" s="135" t="s">
        <v>1850</v>
      </c>
      <c r="C348" s="127" t="s">
        <v>51</v>
      </c>
      <c r="D348" s="28"/>
      <c r="E348" s="133">
        <v>43152</v>
      </c>
      <c r="F348" s="133">
        <v>43153</v>
      </c>
      <c r="G348" s="133">
        <v>43180</v>
      </c>
      <c r="H348" s="133">
        <v>43157</v>
      </c>
      <c r="I348" s="131" t="s">
        <v>16</v>
      </c>
      <c r="J348" s="30"/>
      <c r="K348" s="129" t="s">
        <v>94</v>
      </c>
      <c r="L348" s="30"/>
      <c r="M348" s="127" t="s">
        <v>14</v>
      </c>
      <c r="N348" s="28"/>
      <c r="O348" s="33"/>
      <c r="P348" s="63"/>
      <c r="Q348" s="35"/>
      <c r="R348" s="36"/>
      <c r="Y348" s="43"/>
      <c r="Z348" s="43"/>
    </row>
    <row r="349" spans="1:26" s="17" customFormat="1" ht="15" customHeight="1" x14ac:dyDescent="0.2">
      <c r="A349" s="128"/>
      <c r="B349" s="136"/>
      <c r="C349" s="128"/>
      <c r="D349" s="28"/>
      <c r="E349" s="134"/>
      <c r="F349" s="134"/>
      <c r="G349" s="134"/>
      <c r="H349" s="134"/>
      <c r="I349" s="132"/>
      <c r="J349" s="30"/>
      <c r="K349" s="130"/>
      <c r="L349" s="30"/>
      <c r="M349" s="128"/>
      <c r="N349" s="35"/>
      <c r="O349" s="34"/>
      <c r="P349" s="64"/>
      <c r="Q349" s="35"/>
      <c r="R349" s="36"/>
      <c r="Y349" s="43"/>
      <c r="Z349" s="43"/>
    </row>
    <row r="350" spans="1:26" s="17" customFormat="1" ht="24" customHeight="1" x14ac:dyDescent="0.2">
      <c r="A350" s="127" t="s">
        <v>290</v>
      </c>
      <c r="B350" s="135" t="s">
        <v>1833</v>
      </c>
      <c r="C350" s="127" t="s">
        <v>51</v>
      </c>
      <c r="D350" s="28"/>
      <c r="E350" s="133">
        <v>43152</v>
      </c>
      <c r="F350" s="133">
        <v>43153</v>
      </c>
      <c r="G350" s="133">
        <v>43180</v>
      </c>
      <c r="H350" s="133">
        <v>43179</v>
      </c>
      <c r="I350" s="131" t="s">
        <v>16</v>
      </c>
      <c r="J350" s="30"/>
      <c r="K350" s="129" t="s">
        <v>94</v>
      </c>
      <c r="L350" s="30"/>
      <c r="M350" s="127" t="s">
        <v>17</v>
      </c>
      <c r="N350" s="28"/>
      <c r="O350" s="33" t="s">
        <v>82</v>
      </c>
      <c r="P350" s="62" t="s">
        <v>1938</v>
      </c>
      <c r="Q350" s="35"/>
      <c r="R350" s="36"/>
      <c r="Y350" s="43"/>
      <c r="Z350" s="43"/>
    </row>
    <row r="351" spans="1:26" s="17" customFormat="1" ht="15" customHeight="1" x14ac:dyDescent="0.2">
      <c r="A351" s="128"/>
      <c r="B351" s="136"/>
      <c r="C351" s="128"/>
      <c r="D351" s="28"/>
      <c r="E351" s="134"/>
      <c r="F351" s="134"/>
      <c r="G351" s="134"/>
      <c r="H351" s="134"/>
      <c r="I351" s="132"/>
      <c r="J351" s="30"/>
      <c r="K351" s="130"/>
      <c r="L351" s="30"/>
      <c r="M351" s="128"/>
      <c r="N351" s="28"/>
      <c r="O351" s="34"/>
      <c r="P351" s="64"/>
      <c r="Q351" s="28"/>
      <c r="R351" s="36"/>
      <c r="Y351" s="43"/>
      <c r="Z351" s="43"/>
    </row>
    <row r="352" spans="1:26" s="17" customFormat="1" ht="24" customHeight="1" x14ac:dyDescent="0.2">
      <c r="A352" s="127" t="s">
        <v>291</v>
      </c>
      <c r="B352" s="135" t="s">
        <v>1834</v>
      </c>
      <c r="C352" s="127" t="s">
        <v>51</v>
      </c>
      <c r="D352" s="28"/>
      <c r="E352" s="133">
        <v>43152</v>
      </c>
      <c r="F352" s="133">
        <v>43153</v>
      </c>
      <c r="G352" s="133">
        <v>43180</v>
      </c>
      <c r="H352" s="133">
        <v>43172</v>
      </c>
      <c r="I352" s="131" t="s">
        <v>16</v>
      </c>
      <c r="J352" s="30"/>
      <c r="K352" s="129" t="s">
        <v>94</v>
      </c>
      <c r="L352" s="30"/>
      <c r="M352" s="127" t="s">
        <v>14</v>
      </c>
      <c r="N352" s="28"/>
      <c r="O352" s="33"/>
      <c r="P352" s="63"/>
      <c r="Q352" s="35"/>
      <c r="R352" s="36"/>
      <c r="Y352" s="43"/>
      <c r="Z352" s="43"/>
    </row>
    <row r="353" spans="1:26" s="17" customFormat="1" ht="12.75" customHeight="1" x14ac:dyDescent="0.2">
      <c r="A353" s="128"/>
      <c r="B353" s="136"/>
      <c r="C353" s="128"/>
      <c r="D353" s="28"/>
      <c r="E353" s="134"/>
      <c r="F353" s="134"/>
      <c r="G353" s="134"/>
      <c r="H353" s="134"/>
      <c r="I353" s="132"/>
      <c r="J353" s="30"/>
      <c r="K353" s="130"/>
      <c r="L353" s="30"/>
      <c r="M353" s="128"/>
      <c r="N353" s="28"/>
      <c r="O353" s="34"/>
      <c r="P353" s="64"/>
      <c r="Q353" s="35"/>
      <c r="R353" s="36"/>
      <c r="Y353" s="43"/>
      <c r="Z353" s="43"/>
    </row>
    <row r="354" spans="1:26" s="17" customFormat="1" ht="29.25" customHeight="1" x14ac:dyDescent="0.2">
      <c r="A354" s="127" t="s">
        <v>292</v>
      </c>
      <c r="B354" s="135" t="s">
        <v>1851</v>
      </c>
      <c r="C354" s="127" t="s">
        <v>51</v>
      </c>
      <c r="D354" s="28"/>
      <c r="E354" s="133">
        <v>43153</v>
      </c>
      <c r="F354" s="133">
        <v>43154</v>
      </c>
      <c r="G354" s="133">
        <v>43181</v>
      </c>
      <c r="H354" s="133">
        <v>43174</v>
      </c>
      <c r="I354" s="131" t="s">
        <v>16</v>
      </c>
      <c r="J354" s="30"/>
      <c r="K354" s="129" t="s">
        <v>94</v>
      </c>
      <c r="L354" s="30"/>
      <c r="M354" s="127" t="s">
        <v>14</v>
      </c>
      <c r="N354" s="28"/>
      <c r="O354" s="33"/>
      <c r="P354" s="63"/>
      <c r="Q354" s="35"/>
      <c r="R354" s="36"/>
      <c r="Y354" s="43"/>
      <c r="Z354" s="43"/>
    </row>
    <row r="355" spans="1:26" s="17" customFormat="1" ht="15" customHeight="1" x14ac:dyDescent="0.2">
      <c r="A355" s="128"/>
      <c r="B355" s="136"/>
      <c r="C355" s="128"/>
      <c r="D355" s="28"/>
      <c r="E355" s="134"/>
      <c r="F355" s="134"/>
      <c r="G355" s="134"/>
      <c r="H355" s="134"/>
      <c r="I355" s="132"/>
      <c r="J355" s="30"/>
      <c r="K355" s="130"/>
      <c r="L355" s="30"/>
      <c r="M355" s="128"/>
      <c r="N355" s="35"/>
      <c r="O355" s="34"/>
      <c r="P355" s="64"/>
      <c r="Q355" s="35"/>
      <c r="R355" s="36"/>
      <c r="Y355" s="43"/>
      <c r="Z355" s="43"/>
    </row>
    <row r="356" spans="1:26" s="17" customFormat="1" ht="18" customHeight="1" x14ac:dyDescent="0.2">
      <c r="A356" s="127" t="s">
        <v>293</v>
      </c>
      <c r="B356" s="135" t="s">
        <v>1835</v>
      </c>
      <c r="C356" s="127" t="s">
        <v>51</v>
      </c>
      <c r="D356" s="28"/>
      <c r="E356" s="133">
        <v>43153</v>
      </c>
      <c r="F356" s="133">
        <v>43154</v>
      </c>
      <c r="G356" s="133">
        <v>43181</v>
      </c>
      <c r="H356" s="133">
        <v>43174</v>
      </c>
      <c r="I356" s="131" t="s">
        <v>16</v>
      </c>
      <c r="J356" s="30"/>
      <c r="K356" s="129" t="s">
        <v>94</v>
      </c>
      <c r="L356" s="30"/>
      <c r="M356" s="127" t="s">
        <v>14</v>
      </c>
      <c r="N356" s="28"/>
      <c r="O356" s="33"/>
      <c r="P356" s="62"/>
      <c r="Q356" s="35"/>
      <c r="R356" s="36"/>
      <c r="Y356" s="43"/>
      <c r="Z356" s="43"/>
    </row>
    <row r="357" spans="1:26" s="17" customFormat="1" ht="15" customHeight="1" x14ac:dyDescent="0.2">
      <c r="A357" s="128"/>
      <c r="B357" s="136"/>
      <c r="C357" s="128"/>
      <c r="D357" s="28"/>
      <c r="E357" s="134"/>
      <c r="F357" s="134"/>
      <c r="G357" s="134"/>
      <c r="H357" s="134"/>
      <c r="I357" s="132"/>
      <c r="J357" s="30"/>
      <c r="K357" s="130"/>
      <c r="L357" s="30"/>
      <c r="M357" s="128"/>
      <c r="N357" s="28"/>
      <c r="O357" s="34"/>
      <c r="P357" s="64"/>
      <c r="Q357" s="28"/>
      <c r="R357" s="36"/>
      <c r="Y357" s="43"/>
      <c r="Z357" s="43"/>
    </row>
    <row r="358" spans="1:26" s="17" customFormat="1" ht="27.75" customHeight="1" x14ac:dyDescent="0.2">
      <c r="A358" s="127" t="s">
        <v>294</v>
      </c>
      <c r="B358" s="135" t="s">
        <v>1826</v>
      </c>
      <c r="C358" s="127" t="s">
        <v>51</v>
      </c>
      <c r="D358" s="28"/>
      <c r="E358" s="133">
        <v>43151</v>
      </c>
      <c r="F358" s="133">
        <v>43152</v>
      </c>
      <c r="G358" s="133">
        <v>43179</v>
      </c>
      <c r="H358" s="133">
        <v>43185</v>
      </c>
      <c r="I358" s="131" t="s">
        <v>16</v>
      </c>
      <c r="J358" s="30"/>
      <c r="K358" s="129" t="s">
        <v>94</v>
      </c>
      <c r="L358" s="30"/>
      <c r="M358" s="127" t="s">
        <v>14</v>
      </c>
      <c r="N358" s="28"/>
      <c r="O358" s="33"/>
      <c r="P358" s="63"/>
      <c r="Q358" s="35"/>
      <c r="R358" s="36"/>
      <c r="Y358" s="43"/>
      <c r="Z358" s="43"/>
    </row>
    <row r="359" spans="1:26" s="17" customFormat="1" ht="12.75" customHeight="1" x14ac:dyDescent="0.2">
      <c r="A359" s="128"/>
      <c r="B359" s="136"/>
      <c r="C359" s="128"/>
      <c r="D359" s="28"/>
      <c r="E359" s="134"/>
      <c r="F359" s="134"/>
      <c r="G359" s="134"/>
      <c r="H359" s="134"/>
      <c r="I359" s="132"/>
      <c r="J359" s="30"/>
      <c r="K359" s="130"/>
      <c r="L359" s="30"/>
      <c r="M359" s="128"/>
      <c r="N359" s="28"/>
      <c r="O359" s="34"/>
      <c r="P359" s="64"/>
      <c r="Q359" s="35"/>
      <c r="R359" s="36"/>
      <c r="Y359" s="43"/>
      <c r="Z359" s="43"/>
    </row>
    <row r="360" spans="1:26" s="17" customFormat="1" ht="25.5" customHeight="1" x14ac:dyDescent="0.2">
      <c r="A360" s="127" t="s">
        <v>295</v>
      </c>
      <c r="B360" s="135" t="s">
        <v>1836</v>
      </c>
      <c r="C360" s="127" t="s">
        <v>51</v>
      </c>
      <c r="D360" s="28"/>
      <c r="E360" s="133">
        <v>43153</v>
      </c>
      <c r="F360" s="133">
        <v>43154</v>
      </c>
      <c r="G360" s="133">
        <v>43181</v>
      </c>
      <c r="H360" s="133">
        <v>43174</v>
      </c>
      <c r="I360" s="131" t="s">
        <v>16</v>
      </c>
      <c r="J360" s="30"/>
      <c r="K360" s="129" t="s">
        <v>94</v>
      </c>
      <c r="L360" s="30"/>
      <c r="M360" s="127" t="s">
        <v>14</v>
      </c>
      <c r="N360" s="28"/>
      <c r="O360" s="33"/>
      <c r="P360" s="63"/>
      <c r="Q360" s="35"/>
      <c r="R360" s="36"/>
      <c r="Y360" s="43"/>
      <c r="Z360" s="43"/>
    </row>
    <row r="361" spans="1:26" s="17" customFormat="1" ht="15" customHeight="1" x14ac:dyDescent="0.2">
      <c r="A361" s="128"/>
      <c r="B361" s="136"/>
      <c r="C361" s="128"/>
      <c r="D361" s="28"/>
      <c r="E361" s="134"/>
      <c r="F361" s="134"/>
      <c r="G361" s="134"/>
      <c r="H361" s="134"/>
      <c r="I361" s="132"/>
      <c r="J361" s="30"/>
      <c r="K361" s="130"/>
      <c r="L361" s="30"/>
      <c r="M361" s="128"/>
      <c r="N361" s="35"/>
      <c r="O361" s="34"/>
      <c r="P361" s="64"/>
      <c r="Q361" s="35"/>
      <c r="R361" s="36"/>
      <c r="Y361" s="43"/>
      <c r="Z361" s="43"/>
    </row>
    <row r="362" spans="1:26" s="17" customFormat="1" ht="21.75" customHeight="1" x14ac:dyDescent="0.2">
      <c r="A362" s="127" t="s">
        <v>296</v>
      </c>
      <c r="B362" s="135" t="s">
        <v>1837</v>
      </c>
      <c r="C362" s="127" t="s">
        <v>51</v>
      </c>
      <c r="D362" s="28"/>
      <c r="E362" s="133">
        <v>43153</v>
      </c>
      <c r="F362" s="133">
        <v>43154</v>
      </c>
      <c r="G362" s="133">
        <v>43181</v>
      </c>
      <c r="H362" s="133">
        <v>43174</v>
      </c>
      <c r="I362" s="131" t="s">
        <v>16</v>
      </c>
      <c r="J362" s="30"/>
      <c r="K362" s="129" t="s">
        <v>94</v>
      </c>
      <c r="L362" s="30"/>
      <c r="M362" s="127" t="s">
        <v>14</v>
      </c>
      <c r="N362" s="28"/>
      <c r="O362" s="33"/>
      <c r="P362" s="62"/>
      <c r="Q362" s="35"/>
      <c r="R362" s="36"/>
      <c r="Y362" s="43"/>
      <c r="Z362" s="43"/>
    </row>
    <row r="363" spans="1:26" s="17" customFormat="1" ht="15" customHeight="1" x14ac:dyDescent="0.2">
      <c r="A363" s="128"/>
      <c r="B363" s="136"/>
      <c r="C363" s="128"/>
      <c r="D363" s="28"/>
      <c r="E363" s="134"/>
      <c r="F363" s="134"/>
      <c r="G363" s="134"/>
      <c r="H363" s="134"/>
      <c r="I363" s="132"/>
      <c r="J363" s="30"/>
      <c r="K363" s="130"/>
      <c r="L363" s="30"/>
      <c r="M363" s="128"/>
      <c r="N363" s="28"/>
      <c r="O363" s="34"/>
      <c r="P363" s="64"/>
      <c r="Q363" s="28"/>
      <c r="R363" s="36"/>
      <c r="Y363" s="43"/>
      <c r="Z363" s="43"/>
    </row>
    <row r="364" spans="1:26" s="17" customFormat="1" ht="20.25" customHeight="1" x14ac:dyDescent="0.2">
      <c r="A364" s="127" t="s">
        <v>297</v>
      </c>
      <c r="B364" s="135" t="s">
        <v>1838</v>
      </c>
      <c r="C364" s="127" t="s">
        <v>51</v>
      </c>
      <c r="D364" s="28"/>
      <c r="E364" s="133">
        <v>43153</v>
      </c>
      <c r="F364" s="133">
        <v>43154</v>
      </c>
      <c r="G364" s="133">
        <v>43181</v>
      </c>
      <c r="H364" s="133">
        <v>43160</v>
      </c>
      <c r="I364" s="131" t="s">
        <v>16</v>
      </c>
      <c r="J364" s="30"/>
      <c r="K364" s="129" t="s">
        <v>94</v>
      </c>
      <c r="L364" s="30"/>
      <c r="M364" s="127" t="s">
        <v>14</v>
      </c>
      <c r="N364" s="28"/>
      <c r="O364" s="33"/>
      <c r="P364" s="63"/>
      <c r="Q364" s="35"/>
      <c r="R364" s="36"/>
      <c r="Y364" s="43"/>
      <c r="Z364" s="43"/>
    </row>
    <row r="365" spans="1:26" s="17" customFormat="1" ht="12.75" customHeight="1" x14ac:dyDescent="0.2">
      <c r="A365" s="128"/>
      <c r="B365" s="136"/>
      <c r="C365" s="128"/>
      <c r="D365" s="28"/>
      <c r="E365" s="134"/>
      <c r="F365" s="134"/>
      <c r="G365" s="134"/>
      <c r="H365" s="134"/>
      <c r="I365" s="132"/>
      <c r="J365" s="30"/>
      <c r="K365" s="130"/>
      <c r="L365" s="30"/>
      <c r="M365" s="128"/>
      <c r="N365" s="28"/>
      <c r="O365" s="34"/>
      <c r="P365" s="64"/>
      <c r="Q365" s="35"/>
      <c r="R365" s="36"/>
      <c r="Y365" s="43"/>
      <c r="Z365" s="43"/>
    </row>
    <row r="366" spans="1:26" s="17" customFormat="1" ht="18.75" customHeight="1" x14ac:dyDescent="0.2">
      <c r="A366" s="127" t="s">
        <v>298</v>
      </c>
      <c r="B366" s="135" t="s">
        <v>1839</v>
      </c>
      <c r="C366" s="127" t="s">
        <v>51</v>
      </c>
      <c r="D366" s="28"/>
      <c r="E366" s="133">
        <v>43154</v>
      </c>
      <c r="F366" s="133">
        <v>43157</v>
      </c>
      <c r="G366" s="133">
        <v>43182</v>
      </c>
      <c r="H366" s="133">
        <v>43229</v>
      </c>
      <c r="I366" s="131" t="s">
        <v>16</v>
      </c>
      <c r="J366" s="30"/>
      <c r="K366" s="129" t="s">
        <v>94</v>
      </c>
      <c r="L366" s="30"/>
      <c r="M366" s="127" t="s">
        <v>14</v>
      </c>
      <c r="N366" s="28"/>
      <c r="O366" s="33"/>
      <c r="P366" s="63"/>
      <c r="Q366" s="35"/>
      <c r="R366" s="36"/>
      <c r="Y366" s="43"/>
      <c r="Z366" s="43"/>
    </row>
    <row r="367" spans="1:26" s="17" customFormat="1" ht="15" customHeight="1" x14ac:dyDescent="0.2">
      <c r="A367" s="128"/>
      <c r="B367" s="136"/>
      <c r="C367" s="128"/>
      <c r="D367" s="28"/>
      <c r="E367" s="134"/>
      <c r="F367" s="134"/>
      <c r="G367" s="134"/>
      <c r="H367" s="134"/>
      <c r="I367" s="132"/>
      <c r="J367" s="30"/>
      <c r="K367" s="130"/>
      <c r="L367" s="30"/>
      <c r="M367" s="128"/>
      <c r="N367" s="35"/>
      <c r="O367" s="34"/>
      <c r="P367" s="64"/>
      <c r="Q367" s="35"/>
      <c r="R367" s="36"/>
      <c r="Y367" s="43"/>
      <c r="Z367" s="43"/>
    </row>
    <row r="368" spans="1:26" s="17" customFormat="1" ht="20.25" customHeight="1" x14ac:dyDescent="0.2">
      <c r="A368" s="127" t="s">
        <v>299</v>
      </c>
      <c r="B368" s="135" t="s">
        <v>1840</v>
      </c>
      <c r="C368" s="127" t="s">
        <v>51</v>
      </c>
      <c r="D368" s="28"/>
      <c r="E368" s="133">
        <v>43157</v>
      </c>
      <c r="F368" s="133">
        <v>43158</v>
      </c>
      <c r="G368" s="133">
        <v>43185</v>
      </c>
      <c r="H368" s="133">
        <v>43180</v>
      </c>
      <c r="I368" s="131" t="s">
        <v>16</v>
      </c>
      <c r="J368" s="30"/>
      <c r="K368" s="129" t="s">
        <v>94</v>
      </c>
      <c r="L368" s="30"/>
      <c r="M368" s="127" t="s">
        <v>70</v>
      </c>
      <c r="N368" s="28"/>
      <c r="O368" s="33"/>
      <c r="P368" s="62"/>
      <c r="Q368" s="35"/>
      <c r="R368" s="36"/>
      <c r="Y368" s="43"/>
      <c r="Z368" s="43"/>
    </row>
    <row r="369" spans="1:26" s="17" customFormat="1" ht="15" customHeight="1" x14ac:dyDescent="0.2">
      <c r="A369" s="128"/>
      <c r="B369" s="136"/>
      <c r="C369" s="128"/>
      <c r="D369" s="28"/>
      <c r="E369" s="134"/>
      <c r="F369" s="134"/>
      <c r="G369" s="134"/>
      <c r="H369" s="134"/>
      <c r="I369" s="132"/>
      <c r="J369" s="30"/>
      <c r="K369" s="130"/>
      <c r="L369" s="30"/>
      <c r="M369" s="128"/>
      <c r="N369" s="28"/>
      <c r="O369" s="34"/>
      <c r="P369" s="64"/>
      <c r="Q369" s="28"/>
      <c r="R369" s="36"/>
      <c r="Y369" s="43"/>
      <c r="Z369" s="43"/>
    </row>
    <row r="370" spans="1:26" s="17" customFormat="1" ht="16.5" customHeight="1" x14ac:dyDescent="0.2">
      <c r="A370" s="127" t="s">
        <v>300</v>
      </c>
      <c r="B370" s="135" t="s">
        <v>1841</v>
      </c>
      <c r="C370" s="127" t="s">
        <v>51</v>
      </c>
      <c r="D370" s="28"/>
      <c r="E370" s="133">
        <v>43157</v>
      </c>
      <c r="F370" s="133">
        <v>43158</v>
      </c>
      <c r="G370" s="133">
        <v>43185</v>
      </c>
      <c r="H370" s="133">
        <v>43181</v>
      </c>
      <c r="I370" s="131" t="s">
        <v>16</v>
      </c>
      <c r="J370" s="30"/>
      <c r="K370" s="129" t="s">
        <v>94</v>
      </c>
      <c r="L370" s="30"/>
      <c r="M370" s="127" t="s">
        <v>17</v>
      </c>
      <c r="N370" s="28"/>
      <c r="O370" s="33" t="s">
        <v>82</v>
      </c>
      <c r="P370" s="63"/>
      <c r="Q370" s="35"/>
      <c r="R370" s="36"/>
      <c r="Y370" s="43"/>
      <c r="Z370" s="43"/>
    </row>
    <row r="371" spans="1:26" s="17" customFormat="1" ht="12.75" customHeight="1" x14ac:dyDescent="0.2">
      <c r="A371" s="128"/>
      <c r="B371" s="136"/>
      <c r="C371" s="128"/>
      <c r="D371" s="28"/>
      <c r="E371" s="134"/>
      <c r="F371" s="134"/>
      <c r="G371" s="134"/>
      <c r="H371" s="134"/>
      <c r="I371" s="132"/>
      <c r="J371" s="30"/>
      <c r="K371" s="130"/>
      <c r="L371" s="30"/>
      <c r="M371" s="128"/>
      <c r="N371" s="28"/>
      <c r="O371" s="34"/>
      <c r="P371" s="64"/>
      <c r="Q371" s="35"/>
      <c r="R371" s="36"/>
      <c r="Y371" s="43"/>
      <c r="Z371" s="43"/>
    </row>
    <row r="372" spans="1:26" s="17" customFormat="1" ht="26.25" customHeight="1" x14ac:dyDescent="0.2">
      <c r="A372" s="127" t="s">
        <v>301</v>
      </c>
      <c r="B372" s="135" t="s">
        <v>1842</v>
      </c>
      <c r="C372" s="127" t="s">
        <v>51</v>
      </c>
      <c r="D372" s="28"/>
      <c r="E372" s="133">
        <v>43157</v>
      </c>
      <c r="F372" s="133">
        <v>43158</v>
      </c>
      <c r="G372" s="133">
        <v>43185</v>
      </c>
      <c r="H372" s="133">
        <v>43356</v>
      </c>
      <c r="I372" s="131" t="s">
        <v>28</v>
      </c>
      <c r="J372" s="30"/>
      <c r="K372" s="129" t="s">
        <v>94</v>
      </c>
      <c r="L372" s="30"/>
      <c r="M372" s="127" t="s">
        <v>14</v>
      </c>
      <c r="N372" s="28"/>
      <c r="O372" s="33"/>
      <c r="P372" s="63"/>
      <c r="Q372" s="35"/>
      <c r="R372" s="36"/>
      <c r="Y372" s="43"/>
      <c r="Z372" s="43"/>
    </row>
    <row r="373" spans="1:26" s="17" customFormat="1" ht="15" customHeight="1" x14ac:dyDescent="0.2">
      <c r="A373" s="128"/>
      <c r="B373" s="136"/>
      <c r="C373" s="128"/>
      <c r="D373" s="28"/>
      <c r="E373" s="134"/>
      <c r="F373" s="134"/>
      <c r="G373" s="134"/>
      <c r="H373" s="134"/>
      <c r="I373" s="132"/>
      <c r="J373" s="30"/>
      <c r="K373" s="130"/>
      <c r="L373" s="30"/>
      <c r="M373" s="128"/>
      <c r="N373" s="35"/>
      <c r="O373" s="34"/>
      <c r="P373" s="64"/>
      <c r="Q373" s="35"/>
      <c r="R373" s="36"/>
      <c r="Y373" s="43"/>
      <c r="Z373" s="43"/>
    </row>
    <row r="374" spans="1:26" s="17" customFormat="1" ht="21.75" customHeight="1" x14ac:dyDescent="0.2">
      <c r="A374" s="127" t="s">
        <v>302</v>
      </c>
      <c r="B374" s="135" t="s">
        <v>1843</v>
      </c>
      <c r="C374" s="127" t="s">
        <v>51</v>
      </c>
      <c r="D374" s="28"/>
      <c r="E374" s="133">
        <v>43157</v>
      </c>
      <c r="F374" s="133">
        <v>43158</v>
      </c>
      <c r="G374" s="133">
        <v>43185</v>
      </c>
      <c r="H374" s="133">
        <v>43199</v>
      </c>
      <c r="I374" s="131" t="s">
        <v>28</v>
      </c>
      <c r="J374" s="30"/>
      <c r="K374" s="129" t="s">
        <v>94</v>
      </c>
      <c r="L374" s="30"/>
      <c r="M374" s="127" t="s">
        <v>14</v>
      </c>
      <c r="N374" s="28"/>
      <c r="O374" s="33"/>
      <c r="P374" s="62"/>
      <c r="Q374" s="35"/>
      <c r="R374" s="36"/>
      <c r="Y374" s="43"/>
      <c r="Z374" s="43"/>
    </row>
    <row r="375" spans="1:26" s="17" customFormat="1" ht="15" customHeight="1" x14ac:dyDescent="0.2">
      <c r="A375" s="128"/>
      <c r="B375" s="136"/>
      <c r="C375" s="128"/>
      <c r="D375" s="28"/>
      <c r="E375" s="134"/>
      <c r="F375" s="134"/>
      <c r="G375" s="134"/>
      <c r="H375" s="134"/>
      <c r="I375" s="132"/>
      <c r="J375" s="30"/>
      <c r="K375" s="130"/>
      <c r="L375" s="30"/>
      <c r="M375" s="128"/>
      <c r="N375" s="28"/>
      <c r="O375" s="34"/>
      <c r="P375" s="64"/>
      <c r="Q375" s="28"/>
      <c r="R375" s="36"/>
      <c r="Y375" s="43"/>
      <c r="Z375" s="43"/>
    </row>
    <row r="376" spans="1:26" s="17" customFormat="1" ht="24" customHeight="1" x14ac:dyDescent="0.2">
      <c r="A376" s="127" t="s">
        <v>303</v>
      </c>
      <c r="B376" s="135" t="s">
        <v>1844</v>
      </c>
      <c r="C376" s="127" t="s">
        <v>51</v>
      </c>
      <c r="D376" s="28"/>
      <c r="E376" s="133">
        <v>43157</v>
      </c>
      <c r="F376" s="133">
        <v>43158</v>
      </c>
      <c r="G376" s="133">
        <v>43185</v>
      </c>
      <c r="H376" s="133">
        <v>43159</v>
      </c>
      <c r="I376" s="131" t="s">
        <v>29</v>
      </c>
      <c r="J376" s="30"/>
      <c r="K376" s="129" t="s">
        <v>22</v>
      </c>
      <c r="L376" s="30"/>
      <c r="M376" s="127" t="s">
        <v>73</v>
      </c>
      <c r="N376" s="28"/>
      <c r="O376" s="33"/>
      <c r="P376" s="63"/>
      <c r="Q376" s="35"/>
      <c r="R376" s="36"/>
      <c r="Y376" s="43"/>
      <c r="Z376" s="43"/>
    </row>
    <row r="377" spans="1:26" s="17" customFormat="1" ht="12.75" customHeight="1" x14ac:dyDescent="0.2">
      <c r="A377" s="128"/>
      <c r="B377" s="136"/>
      <c r="C377" s="128"/>
      <c r="D377" s="28"/>
      <c r="E377" s="134"/>
      <c r="F377" s="134"/>
      <c r="G377" s="134"/>
      <c r="H377" s="134"/>
      <c r="I377" s="132"/>
      <c r="J377" s="30"/>
      <c r="K377" s="130"/>
      <c r="L377" s="30"/>
      <c r="M377" s="128"/>
      <c r="N377" s="28"/>
      <c r="O377" s="34"/>
      <c r="P377" s="64"/>
      <c r="Q377" s="35"/>
      <c r="R377" s="36"/>
      <c r="Y377" s="43"/>
      <c r="Z377" s="43"/>
    </row>
    <row r="378" spans="1:26" s="17" customFormat="1" ht="23.25" customHeight="1" x14ac:dyDescent="0.2">
      <c r="A378" s="127" t="s">
        <v>304</v>
      </c>
      <c r="B378" s="135" t="s">
        <v>1845</v>
      </c>
      <c r="C378" s="127" t="s">
        <v>51</v>
      </c>
      <c r="D378" s="28"/>
      <c r="E378" s="133">
        <v>43158</v>
      </c>
      <c r="F378" s="133">
        <v>43159</v>
      </c>
      <c r="G378" s="133">
        <v>43186</v>
      </c>
      <c r="H378" s="133">
        <v>43175</v>
      </c>
      <c r="I378" s="131" t="s">
        <v>16</v>
      </c>
      <c r="J378" s="30"/>
      <c r="K378" s="129" t="s">
        <v>94</v>
      </c>
      <c r="L378" s="30"/>
      <c r="M378" s="127" t="s">
        <v>14</v>
      </c>
      <c r="N378" s="28"/>
      <c r="O378" s="33"/>
      <c r="P378" s="63"/>
      <c r="Q378" s="35"/>
      <c r="R378" s="36"/>
      <c r="Y378" s="43"/>
      <c r="Z378" s="43"/>
    </row>
    <row r="379" spans="1:26" s="17" customFormat="1" ht="15" customHeight="1" x14ac:dyDescent="0.2">
      <c r="A379" s="128"/>
      <c r="B379" s="136"/>
      <c r="C379" s="128"/>
      <c r="D379" s="28"/>
      <c r="E379" s="134"/>
      <c r="F379" s="134"/>
      <c r="G379" s="134"/>
      <c r="H379" s="134"/>
      <c r="I379" s="132"/>
      <c r="J379" s="30"/>
      <c r="K379" s="130"/>
      <c r="L379" s="30"/>
      <c r="M379" s="128"/>
      <c r="N379" s="35"/>
      <c r="O379" s="34"/>
      <c r="P379" s="64"/>
      <c r="Q379" s="35"/>
      <c r="R379" s="36"/>
      <c r="Y379" s="43"/>
      <c r="Z379" s="43"/>
    </row>
    <row r="380" spans="1:26" s="17" customFormat="1" ht="15" customHeight="1" x14ac:dyDescent="0.2">
      <c r="A380" s="127" t="s">
        <v>305</v>
      </c>
      <c r="B380" s="135" t="s">
        <v>1846</v>
      </c>
      <c r="C380" s="127" t="s">
        <v>51</v>
      </c>
      <c r="D380" s="28"/>
      <c r="E380" s="133">
        <v>43158</v>
      </c>
      <c r="F380" s="133">
        <v>43159</v>
      </c>
      <c r="G380" s="133">
        <v>43186</v>
      </c>
      <c r="H380" s="133">
        <v>43174</v>
      </c>
      <c r="I380" s="131" t="s">
        <v>16</v>
      </c>
      <c r="J380" s="30"/>
      <c r="K380" s="129" t="s">
        <v>94</v>
      </c>
      <c r="L380" s="30"/>
      <c r="M380" s="127" t="s">
        <v>15</v>
      </c>
      <c r="N380" s="28"/>
      <c r="O380" s="33"/>
      <c r="P380" s="62" t="s">
        <v>1731</v>
      </c>
      <c r="Q380" s="35"/>
      <c r="R380" s="36"/>
      <c r="Y380" s="43"/>
      <c r="Z380" s="43"/>
    </row>
    <row r="381" spans="1:26" s="17" customFormat="1" ht="15" customHeight="1" x14ac:dyDescent="0.2">
      <c r="A381" s="128"/>
      <c r="B381" s="136"/>
      <c r="C381" s="128"/>
      <c r="D381" s="28"/>
      <c r="E381" s="134"/>
      <c r="F381" s="134"/>
      <c r="G381" s="134"/>
      <c r="H381" s="134"/>
      <c r="I381" s="132"/>
      <c r="J381" s="30"/>
      <c r="K381" s="130"/>
      <c r="L381" s="30"/>
      <c r="M381" s="128"/>
      <c r="N381" s="28"/>
      <c r="O381" s="34"/>
      <c r="P381" s="64"/>
      <c r="Q381" s="28"/>
      <c r="R381" s="36"/>
      <c r="Y381" s="43"/>
      <c r="Z381" s="43"/>
    </row>
    <row r="382" spans="1:26" s="17" customFormat="1" ht="25.5" customHeight="1" x14ac:dyDescent="0.2">
      <c r="A382" s="127" t="s">
        <v>306</v>
      </c>
      <c r="B382" s="135" t="s">
        <v>1847</v>
      </c>
      <c r="C382" s="127" t="s">
        <v>51</v>
      </c>
      <c r="D382" s="28"/>
      <c r="E382" s="133">
        <v>43159</v>
      </c>
      <c r="F382" s="133" t="s">
        <v>1848</v>
      </c>
      <c r="G382" s="133">
        <v>43187</v>
      </c>
      <c r="H382" s="133">
        <v>43175</v>
      </c>
      <c r="I382" s="131" t="s">
        <v>16</v>
      </c>
      <c r="J382" s="30"/>
      <c r="K382" s="129" t="s">
        <v>94</v>
      </c>
      <c r="L382" s="30"/>
      <c r="M382" s="127" t="s">
        <v>14</v>
      </c>
      <c r="N382" s="28"/>
      <c r="O382" s="33"/>
      <c r="P382" s="63"/>
      <c r="Q382" s="35"/>
      <c r="R382" s="36"/>
      <c r="Y382" s="43"/>
      <c r="Z382" s="43"/>
    </row>
    <row r="383" spans="1:26" s="17" customFormat="1" ht="12.75" customHeight="1" x14ac:dyDescent="0.2">
      <c r="A383" s="128"/>
      <c r="B383" s="136"/>
      <c r="C383" s="128"/>
      <c r="D383" s="28"/>
      <c r="E383" s="134"/>
      <c r="F383" s="134"/>
      <c r="G383" s="134"/>
      <c r="H383" s="134"/>
      <c r="I383" s="132"/>
      <c r="J383" s="30"/>
      <c r="K383" s="130"/>
      <c r="L383" s="30"/>
      <c r="M383" s="128"/>
      <c r="N383" s="28"/>
      <c r="O383" s="34"/>
      <c r="P383" s="64"/>
      <c r="Q383" s="35"/>
      <c r="R383" s="36"/>
      <c r="Y383" s="43"/>
      <c r="Z383" s="43"/>
    </row>
    <row r="384" spans="1:26" s="36" customFormat="1" ht="26.25" customHeight="1" x14ac:dyDescent="0.2">
      <c r="A384" s="127" t="s">
        <v>307</v>
      </c>
      <c r="B384" s="135" t="s">
        <v>1852</v>
      </c>
      <c r="C384" s="127" t="s">
        <v>51</v>
      </c>
      <c r="D384" s="28"/>
      <c r="E384" s="133">
        <v>43159</v>
      </c>
      <c r="F384" s="133" t="s">
        <v>1848</v>
      </c>
      <c r="G384" s="133">
        <v>43187</v>
      </c>
      <c r="H384" s="133">
        <v>43166</v>
      </c>
      <c r="I384" s="131" t="s">
        <v>16</v>
      </c>
      <c r="J384" s="30"/>
      <c r="K384" s="129" t="s">
        <v>94</v>
      </c>
      <c r="L384" s="30"/>
      <c r="M384" s="127" t="s">
        <v>15</v>
      </c>
      <c r="N384" s="28"/>
      <c r="O384" s="33" t="s">
        <v>47</v>
      </c>
      <c r="P384" s="63" t="s">
        <v>1886</v>
      </c>
      <c r="Q384" s="35"/>
      <c r="Y384" s="44"/>
      <c r="Z384" s="44"/>
    </row>
    <row r="385" spans="1:26" s="17" customFormat="1" ht="15" customHeight="1" x14ac:dyDescent="0.2">
      <c r="A385" s="128"/>
      <c r="B385" s="136"/>
      <c r="C385" s="128"/>
      <c r="D385" s="28"/>
      <c r="E385" s="134"/>
      <c r="F385" s="134"/>
      <c r="G385" s="134"/>
      <c r="H385" s="134"/>
      <c r="I385" s="132"/>
      <c r="J385" s="30"/>
      <c r="K385" s="130"/>
      <c r="L385" s="30"/>
      <c r="M385" s="128"/>
      <c r="N385" s="35"/>
      <c r="O385" s="34" t="s">
        <v>27</v>
      </c>
      <c r="P385" s="64"/>
      <c r="Q385" s="35"/>
      <c r="R385" s="36"/>
      <c r="Y385" s="43"/>
      <c r="Z385" s="43"/>
    </row>
    <row r="386" spans="1:26" s="17" customFormat="1" ht="21" customHeight="1" x14ac:dyDescent="0.2">
      <c r="A386" s="127" t="s">
        <v>308</v>
      </c>
      <c r="B386" s="135" t="s">
        <v>1883</v>
      </c>
      <c r="C386" s="127" t="s">
        <v>51</v>
      </c>
      <c r="D386" s="28"/>
      <c r="E386" s="133">
        <v>43159</v>
      </c>
      <c r="F386" s="133" t="s">
        <v>1848</v>
      </c>
      <c r="G386" s="133">
        <v>43187</v>
      </c>
      <c r="H386" s="133">
        <v>43175</v>
      </c>
      <c r="I386" s="131" t="s">
        <v>16</v>
      </c>
      <c r="J386" s="30"/>
      <c r="K386" s="129" t="s">
        <v>94</v>
      </c>
      <c r="L386" s="30"/>
      <c r="M386" s="127" t="s">
        <v>14</v>
      </c>
      <c r="N386" s="28"/>
      <c r="O386" s="33"/>
      <c r="P386" s="62"/>
      <c r="Q386" s="35"/>
      <c r="R386" s="36"/>
      <c r="Y386" s="43"/>
      <c r="Z386" s="43"/>
    </row>
    <row r="387" spans="1:26" s="17" customFormat="1" ht="15" customHeight="1" x14ac:dyDescent="0.2">
      <c r="A387" s="128"/>
      <c r="B387" s="136"/>
      <c r="C387" s="128"/>
      <c r="D387" s="28"/>
      <c r="E387" s="134"/>
      <c r="F387" s="134"/>
      <c r="G387" s="134"/>
      <c r="H387" s="134"/>
      <c r="I387" s="132"/>
      <c r="J387" s="30"/>
      <c r="K387" s="130"/>
      <c r="L387" s="30"/>
      <c r="M387" s="128"/>
      <c r="N387" s="28"/>
      <c r="O387" s="34"/>
      <c r="P387" s="64"/>
      <c r="Q387" s="28"/>
      <c r="R387" s="36"/>
      <c r="Y387" s="43"/>
      <c r="Z387" s="43"/>
    </row>
    <row r="388" spans="1:26" s="17" customFormat="1" ht="20.25" customHeight="1" x14ac:dyDescent="0.2">
      <c r="A388" s="127" t="s">
        <v>309</v>
      </c>
      <c r="B388" s="135" t="s">
        <v>1853</v>
      </c>
      <c r="C388" s="127" t="s">
        <v>51</v>
      </c>
      <c r="D388" s="28"/>
      <c r="E388" s="133">
        <v>43159</v>
      </c>
      <c r="F388" s="133" t="s">
        <v>1848</v>
      </c>
      <c r="G388" s="133">
        <v>43187</v>
      </c>
      <c r="H388" s="133">
        <v>43181</v>
      </c>
      <c r="I388" s="131" t="s">
        <v>16</v>
      </c>
      <c r="J388" s="30"/>
      <c r="K388" s="129" t="s">
        <v>94</v>
      </c>
      <c r="L388" s="30"/>
      <c r="M388" s="127" t="s">
        <v>17</v>
      </c>
      <c r="N388" s="28"/>
      <c r="O388" s="33" t="s">
        <v>20</v>
      </c>
      <c r="P388" s="63"/>
      <c r="Q388" s="35"/>
      <c r="R388" s="36"/>
      <c r="Y388" s="43"/>
      <c r="Z388" s="43"/>
    </row>
    <row r="389" spans="1:26" s="17" customFormat="1" ht="12.75" customHeight="1" x14ac:dyDescent="0.2">
      <c r="A389" s="128"/>
      <c r="B389" s="136"/>
      <c r="C389" s="128"/>
      <c r="D389" s="28"/>
      <c r="E389" s="134"/>
      <c r="F389" s="134"/>
      <c r="G389" s="134"/>
      <c r="H389" s="134"/>
      <c r="I389" s="132"/>
      <c r="J389" s="30"/>
      <c r="K389" s="130"/>
      <c r="L389" s="30"/>
      <c r="M389" s="128"/>
      <c r="N389" s="28"/>
      <c r="O389" s="34"/>
      <c r="P389" s="64"/>
      <c r="Q389" s="35"/>
      <c r="R389" s="36"/>
      <c r="Y389" s="43"/>
      <c r="Z389" s="43"/>
    </row>
    <row r="390" spans="1:26" s="17" customFormat="1" ht="20.25" customHeight="1" x14ac:dyDescent="0.2">
      <c r="A390" s="127" t="s">
        <v>310</v>
      </c>
      <c r="B390" s="135" t="s">
        <v>1854</v>
      </c>
      <c r="C390" s="127" t="s">
        <v>51</v>
      </c>
      <c r="D390" s="28"/>
      <c r="E390" s="133">
        <v>43159</v>
      </c>
      <c r="F390" s="133" t="s">
        <v>1848</v>
      </c>
      <c r="G390" s="133">
        <v>43187</v>
      </c>
      <c r="H390" s="133">
        <v>43180</v>
      </c>
      <c r="I390" s="131" t="s">
        <v>16</v>
      </c>
      <c r="J390" s="30"/>
      <c r="K390" s="129" t="s">
        <v>94</v>
      </c>
      <c r="L390" s="30"/>
      <c r="M390" s="127" t="s">
        <v>14</v>
      </c>
      <c r="N390" s="28"/>
      <c r="O390" s="33"/>
      <c r="P390" s="63"/>
      <c r="Q390" s="35"/>
      <c r="R390" s="36"/>
      <c r="Y390" s="43"/>
      <c r="Z390" s="43"/>
    </row>
    <row r="391" spans="1:26" s="17" customFormat="1" ht="15" customHeight="1" x14ac:dyDescent="0.2">
      <c r="A391" s="128"/>
      <c r="B391" s="136"/>
      <c r="C391" s="128"/>
      <c r="D391" s="28"/>
      <c r="E391" s="134"/>
      <c r="F391" s="134"/>
      <c r="G391" s="134"/>
      <c r="H391" s="134"/>
      <c r="I391" s="132"/>
      <c r="J391" s="30"/>
      <c r="K391" s="130"/>
      <c r="L391" s="30"/>
      <c r="M391" s="128"/>
      <c r="N391" s="35"/>
      <c r="O391" s="34"/>
      <c r="P391" s="64"/>
      <c r="Q391" s="35"/>
      <c r="R391" s="36"/>
      <c r="Y391" s="43"/>
      <c r="Z391" s="43"/>
    </row>
    <row r="392" spans="1:26" s="17" customFormat="1" ht="15" customHeight="1" x14ac:dyDescent="0.2">
      <c r="A392" s="127" t="s">
        <v>311</v>
      </c>
      <c r="B392" s="135" t="s">
        <v>1855</v>
      </c>
      <c r="C392" s="127" t="s">
        <v>51</v>
      </c>
      <c r="D392" s="28"/>
      <c r="E392" s="133">
        <v>43159</v>
      </c>
      <c r="F392" s="133" t="s">
        <v>1848</v>
      </c>
      <c r="G392" s="133">
        <v>43187</v>
      </c>
      <c r="H392" s="133">
        <v>43175</v>
      </c>
      <c r="I392" s="131" t="s">
        <v>16</v>
      </c>
      <c r="J392" s="30"/>
      <c r="K392" s="129" t="s">
        <v>94</v>
      </c>
      <c r="L392" s="30"/>
      <c r="M392" s="127" t="s">
        <v>14</v>
      </c>
      <c r="N392" s="28"/>
      <c r="O392" s="33"/>
      <c r="P392" s="62"/>
      <c r="Q392" s="35"/>
      <c r="R392" s="36"/>
      <c r="Y392" s="43"/>
      <c r="Z392" s="43"/>
    </row>
    <row r="393" spans="1:26" s="17" customFormat="1" ht="15" customHeight="1" x14ac:dyDescent="0.2">
      <c r="A393" s="128"/>
      <c r="B393" s="136"/>
      <c r="C393" s="128"/>
      <c r="D393" s="28"/>
      <c r="E393" s="134"/>
      <c r="F393" s="134"/>
      <c r="G393" s="134"/>
      <c r="H393" s="134"/>
      <c r="I393" s="132"/>
      <c r="J393" s="30"/>
      <c r="K393" s="130"/>
      <c r="L393" s="30"/>
      <c r="M393" s="128"/>
      <c r="N393" s="28"/>
      <c r="O393" s="34"/>
      <c r="P393" s="64"/>
      <c r="Q393" s="28"/>
      <c r="R393" s="36"/>
      <c r="Y393" s="43"/>
      <c r="Z393" s="43"/>
    </row>
    <row r="394" spans="1:26" s="17" customFormat="1" ht="12.75" customHeight="1" x14ac:dyDescent="0.2">
      <c r="A394" s="127" t="s">
        <v>312</v>
      </c>
      <c r="B394" s="135" t="s">
        <v>1856</v>
      </c>
      <c r="C394" s="127" t="s">
        <v>51</v>
      </c>
      <c r="D394" s="28"/>
      <c r="E394" s="133">
        <v>43159</v>
      </c>
      <c r="F394" s="133" t="s">
        <v>1848</v>
      </c>
      <c r="G394" s="133">
        <v>43187</v>
      </c>
      <c r="H394" s="133">
        <v>43201</v>
      </c>
      <c r="I394" s="131" t="s">
        <v>28</v>
      </c>
      <c r="J394" s="30"/>
      <c r="K394" s="129" t="s">
        <v>94</v>
      </c>
      <c r="L394" s="30"/>
      <c r="M394" s="127" t="s">
        <v>14</v>
      </c>
      <c r="N394" s="28"/>
      <c r="O394" s="33"/>
      <c r="P394" s="63"/>
      <c r="Q394" s="35"/>
      <c r="R394" s="36"/>
      <c r="Y394" s="43"/>
      <c r="Z394" s="43"/>
    </row>
    <row r="395" spans="1:26" s="17" customFormat="1" ht="12.75" customHeight="1" x14ac:dyDescent="0.2">
      <c r="A395" s="128"/>
      <c r="B395" s="136"/>
      <c r="C395" s="128"/>
      <c r="D395" s="28"/>
      <c r="E395" s="134"/>
      <c r="F395" s="134"/>
      <c r="G395" s="134"/>
      <c r="H395" s="134"/>
      <c r="I395" s="132"/>
      <c r="J395" s="30"/>
      <c r="K395" s="130"/>
      <c r="L395" s="30"/>
      <c r="M395" s="128"/>
      <c r="N395" s="28"/>
      <c r="O395" s="34"/>
      <c r="P395" s="64"/>
      <c r="Q395" s="35"/>
      <c r="R395" s="36"/>
      <c r="Y395" s="43"/>
      <c r="Z395" s="43"/>
    </row>
    <row r="396" spans="1:26" s="17" customFormat="1" ht="15" customHeight="1" x14ac:dyDescent="0.2">
      <c r="A396" s="127" t="s">
        <v>313</v>
      </c>
      <c r="B396" s="135" t="s">
        <v>1857</v>
      </c>
      <c r="C396" s="127" t="s">
        <v>51</v>
      </c>
      <c r="D396" s="28"/>
      <c r="E396" s="133">
        <v>43159</v>
      </c>
      <c r="F396" s="133" t="s">
        <v>1848</v>
      </c>
      <c r="G396" s="133">
        <v>43187</v>
      </c>
      <c r="H396" s="133">
        <v>43161</v>
      </c>
      <c r="I396" s="131" t="s">
        <v>16</v>
      </c>
      <c r="J396" s="30"/>
      <c r="K396" s="129" t="s">
        <v>94</v>
      </c>
      <c r="L396" s="30"/>
      <c r="M396" s="127" t="s">
        <v>70</v>
      </c>
      <c r="N396" s="28"/>
      <c r="O396" s="33"/>
      <c r="P396" s="63"/>
      <c r="Q396" s="35"/>
      <c r="R396" s="36"/>
      <c r="Y396" s="43"/>
      <c r="Z396" s="43"/>
    </row>
    <row r="397" spans="1:26" s="17" customFormat="1" ht="15" customHeight="1" x14ac:dyDescent="0.2">
      <c r="A397" s="128"/>
      <c r="B397" s="136"/>
      <c r="C397" s="128"/>
      <c r="D397" s="28"/>
      <c r="E397" s="134"/>
      <c r="F397" s="134"/>
      <c r="G397" s="134"/>
      <c r="H397" s="134"/>
      <c r="I397" s="132"/>
      <c r="J397" s="30"/>
      <c r="K397" s="130"/>
      <c r="L397" s="30"/>
      <c r="M397" s="128"/>
      <c r="N397" s="35"/>
      <c r="O397" s="34"/>
      <c r="P397" s="64"/>
      <c r="Q397" s="35"/>
      <c r="R397" s="36"/>
      <c r="Y397" s="43"/>
      <c r="Z397" s="43"/>
    </row>
    <row r="398" spans="1:26" s="17" customFormat="1" ht="15" customHeight="1" x14ac:dyDescent="0.2">
      <c r="A398" s="127" t="s">
        <v>314</v>
      </c>
      <c r="B398" s="135" t="s">
        <v>1858</v>
      </c>
      <c r="C398" s="127" t="s">
        <v>52</v>
      </c>
      <c r="D398" s="28"/>
      <c r="E398" s="133">
        <v>43160</v>
      </c>
      <c r="F398" s="133">
        <v>43161</v>
      </c>
      <c r="G398" s="133">
        <v>43188</v>
      </c>
      <c r="H398" s="133">
        <v>43160</v>
      </c>
      <c r="I398" s="131" t="s">
        <v>16</v>
      </c>
      <c r="J398" s="30"/>
      <c r="K398" s="129" t="s">
        <v>94</v>
      </c>
      <c r="L398" s="30"/>
      <c r="M398" s="127" t="s">
        <v>17</v>
      </c>
      <c r="N398" s="28"/>
      <c r="O398" s="33" t="s">
        <v>82</v>
      </c>
      <c r="P398" s="62"/>
      <c r="Q398" s="35"/>
      <c r="R398" s="36"/>
      <c r="Y398" s="43"/>
      <c r="Z398" s="43"/>
    </row>
    <row r="399" spans="1:26" s="17" customFormat="1" ht="15" customHeight="1" x14ac:dyDescent="0.2">
      <c r="A399" s="128"/>
      <c r="B399" s="136"/>
      <c r="C399" s="128"/>
      <c r="D399" s="28"/>
      <c r="E399" s="134"/>
      <c r="F399" s="134"/>
      <c r="G399" s="134"/>
      <c r="H399" s="134"/>
      <c r="I399" s="132"/>
      <c r="J399" s="30"/>
      <c r="K399" s="130"/>
      <c r="L399" s="30"/>
      <c r="M399" s="128"/>
      <c r="N399" s="28"/>
      <c r="O399" s="34"/>
      <c r="P399" s="64"/>
      <c r="Q399" s="28"/>
      <c r="R399" s="36"/>
      <c r="Y399" s="43"/>
      <c r="Z399" s="43"/>
    </row>
    <row r="400" spans="1:26" s="17" customFormat="1" ht="12.75" customHeight="1" x14ac:dyDescent="0.2">
      <c r="A400" s="127" t="s">
        <v>315</v>
      </c>
      <c r="B400" s="135" t="s">
        <v>1884</v>
      </c>
      <c r="C400" s="127" t="s">
        <v>52</v>
      </c>
      <c r="D400" s="28"/>
      <c r="E400" s="133">
        <v>43160</v>
      </c>
      <c r="F400" s="133">
        <v>43161</v>
      </c>
      <c r="G400" s="133">
        <v>43188</v>
      </c>
      <c r="H400" s="133">
        <v>43175</v>
      </c>
      <c r="I400" s="131" t="s">
        <v>16</v>
      </c>
      <c r="J400" s="30"/>
      <c r="K400" s="129" t="s">
        <v>94</v>
      </c>
      <c r="L400" s="30"/>
      <c r="M400" s="127" t="s">
        <v>14</v>
      </c>
      <c r="N400" s="28"/>
      <c r="O400" s="33"/>
      <c r="P400" s="63"/>
      <c r="Q400" s="35"/>
      <c r="R400" s="36"/>
      <c r="Y400" s="43"/>
      <c r="Z400" s="43"/>
    </row>
    <row r="401" spans="1:26" s="17" customFormat="1" ht="12.75" customHeight="1" x14ac:dyDescent="0.2">
      <c r="A401" s="128"/>
      <c r="B401" s="136"/>
      <c r="C401" s="128"/>
      <c r="D401" s="28"/>
      <c r="E401" s="134"/>
      <c r="F401" s="134"/>
      <c r="G401" s="134"/>
      <c r="H401" s="134"/>
      <c r="I401" s="132"/>
      <c r="J401" s="30"/>
      <c r="K401" s="130"/>
      <c r="L401" s="30"/>
      <c r="M401" s="128"/>
      <c r="N401" s="28"/>
      <c r="O401" s="34"/>
      <c r="P401" s="64"/>
      <c r="Q401" s="35"/>
      <c r="R401" s="36"/>
      <c r="Y401" s="43"/>
      <c r="Z401" s="43"/>
    </row>
    <row r="402" spans="1:26" s="17" customFormat="1" ht="15" customHeight="1" x14ac:dyDescent="0.2">
      <c r="A402" s="127" t="s">
        <v>316</v>
      </c>
      <c r="B402" s="135" t="s">
        <v>1659</v>
      </c>
      <c r="C402" s="127" t="s">
        <v>52</v>
      </c>
      <c r="D402" s="28"/>
      <c r="E402" s="133">
        <v>43160</v>
      </c>
      <c r="F402" s="133">
        <v>43161</v>
      </c>
      <c r="G402" s="133">
        <v>43188</v>
      </c>
      <c r="H402" s="133">
        <v>43171</v>
      </c>
      <c r="I402" s="131" t="s">
        <v>16</v>
      </c>
      <c r="J402" s="30"/>
      <c r="K402" s="129" t="s">
        <v>94</v>
      </c>
      <c r="L402" s="30"/>
      <c r="M402" s="127" t="s">
        <v>17</v>
      </c>
      <c r="N402" s="28"/>
      <c r="O402" s="33" t="s">
        <v>82</v>
      </c>
      <c r="P402" s="63"/>
      <c r="Q402" s="35"/>
      <c r="R402" s="36"/>
      <c r="Y402" s="43"/>
      <c r="Z402" s="43"/>
    </row>
    <row r="403" spans="1:26" s="17" customFormat="1" ht="15" customHeight="1" x14ac:dyDescent="0.2">
      <c r="A403" s="128"/>
      <c r="B403" s="136"/>
      <c r="C403" s="128"/>
      <c r="D403" s="28"/>
      <c r="E403" s="134"/>
      <c r="F403" s="134"/>
      <c r="G403" s="134"/>
      <c r="H403" s="134"/>
      <c r="I403" s="132"/>
      <c r="J403" s="30"/>
      <c r="K403" s="130"/>
      <c r="L403" s="30"/>
      <c r="M403" s="128"/>
      <c r="N403" s="35"/>
      <c r="O403" s="34"/>
      <c r="P403" s="64"/>
      <c r="Q403" s="35"/>
      <c r="R403" s="36"/>
      <c r="Y403" s="43"/>
      <c r="Z403" s="43"/>
    </row>
    <row r="404" spans="1:26" s="17" customFormat="1" ht="15" customHeight="1" x14ac:dyDescent="0.2">
      <c r="A404" s="127" t="s">
        <v>317</v>
      </c>
      <c r="B404" s="135" t="s">
        <v>1859</v>
      </c>
      <c r="C404" s="127" t="s">
        <v>52</v>
      </c>
      <c r="D404" s="28"/>
      <c r="E404" s="133">
        <v>43160</v>
      </c>
      <c r="F404" s="133">
        <v>43161</v>
      </c>
      <c r="G404" s="133">
        <v>43188</v>
      </c>
      <c r="H404" s="133">
        <v>43332</v>
      </c>
      <c r="I404" s="131" t="s">
        <v>28</v>
      </c>
      <c r="J404" s="30"/>
      <c r="K404" s="129" t="s">
        <v>94</v>
      </c>
      <c r="L404" s="30"/>
      <c r="M404" s="127" t="s">
        <v>14</v>
      </c>
      <c r="N404" s="28"/>
      <c r="O404" s="33"/>
      <c r="P404" s="62" t="s">
        <v>2512</v>
      </c>
      <c r="Q404" s="35"/>
      <c r="R404" s="36"/>
      <c r="Y404" s="43"/>
      <c r="Z404" s="43"/>
    </row>
    <row r="405" spans="1:26" s="17" customFormat="1" ht="15" customHeight="1" x14ac:dyDescent="0.2">
      <c r="A405" s="128"/>
      <c r="B405" s="136"/>
      <c r="C405" s="128"/>
      <c r="D405" s="28"/>
      <c r="E405" s="134"/>
      <c r="F405" s="134"/>
      <c r="G405" s="134"/>
      <c r="H405" s="134"/>
      <c r="I405" s="132"/>
      <c r="J405" s="30"/>
      <c r="K405" s="130"/>
      <c r="L405" s="30"/>
      <c r="M405" s="128"/>
      <c r="N405" s="28"/>
      <c r="O405" s="34"/>
      <c r="P405" s="64"/>
      <c r="Q405" s="28"/>
      <c r="R405" s="36"/>
      <c r="Y405" s="43"/>
      <c r="Z405" s="43"/>
    </row>
    <row r="406" spans="1:26" s="17" customFormat="1" ht="20.25" customHeight="1" x14ac:dyDescent="0.2">
      <c r="A406" s="127" t="s">
        <v>318</v>
      </c>
      <c r="B406" s="135" t="s">
        <v>1860</v>
      </c>
      <c r="C406" s="127" t="s">
        <v>52</v>
      </c>
      <c r="D406" s="28"/>
      <c r="E406" s="133">
        <v>43160</v>
      </c>
      <c r="F406" s="133">
        <v>43161</v>
      </c>
      <c r="G406" s="133">
        <v>43188</v>
      </c>
      <c r="H406" s="133">
        <v>43168</v>
      </c>
      <c r="I406" s="131" t="s">
        <v>16</v>
      </c>
      <c r="J406" s="30"/>
      <c r="K406" s="129" t="s">
        <v>94</v>
      </c>
      <c r="L406" s="30"/>
      <c r="M406" s="127" t="s">
        <v>14</v>
      </c>
      <c r="N406" s="28"/>
      <c r="O406" s="33"/>
      <c r="P406" s="63"/>
      <c r="Q406" s="35"/>
      <c r="R406" s="36"/>
      <c r="Y406" s="43"/>
      <c r="Z406" s="43"/>
    </row>
    <row r="407" spans="1:26" s="36" customFormat="1" ht="12.75" customHeight="1" x14ac:dyDescent="0.2">
      <c r="A407" s="128"/>
      <c r="B407" s="136"/>
      <c r="C407" s="128"/>
      <c r="D407" s="28"/>
      <c r="E407" s="134"/>
      <c r="F407" s="134"/>
      <c r="G407" s="134"/>
      <c r="H407" s="134"/>
      <c r="I407" s="132"/>
      <c r="J407" s="30"/>
      <c r="K407" s="130"/>
      <c r="L407" s="30"/>
      <c r="M407" s="128"/>
      <c r="N407" s="28"/>
      <c r="O407" s="34"/>
      <c r="P407" s="64"/>
      <c r="Q407" s="35"/>
      <c r="Y407" s="44"/>
      <c r="Z407" s="44"/>
    </row>
    <row r="408" spans="1:26" s="36" customFormat="1" ht="20.25" customHeight="1" x14ac:dyDescent="0.2">
      <c r="A408" s="127" t="s">
        <v>319</v>
      </c>
      <c r="B408" s="135" t="s">
        <v>1861</v>
      </c>
      <c r="C408" s="127" t="s">
        <v>52</v>
      </c>
      <c r="D408" s="28"/>
      <c r="E408" s="133">
        <v>43160</v>
      </c>
      <c r="F408" s="133">
        <v>43161</v>
      </c>
      <c r="G408" s="133">
        <v>43188</v>
      </c>
      <c r="H408" s="133">
        <v>43165</v>
      </c>
      <c r="I408" s="131" t="s">
        <v>16</v>
      </c>
      <c r="J408" s="30"/>
      <c r="K408" s="129" t="s">
        <v>94</v>
      </c>
      <c r="L408" s="30"/>
      <c r="M408" s="127" t="s">
        <v>14</v>
      </c>
      <c r="N408" s="28"/>
      <c r="O408" s="33"/>
      <c r="P408" s="63"/>
      <c r="Q408" s="35"/>
      <c r="Y408" s="44"/>
      <c r="Z408" s="44"/>
    </row>
    <row r="409" spans="1:26" s="36" customFormat="1" ht="15" customHeight="1" x14ac:dyDescent="0.2">
      <c r="A409" s="128"/>
      <c r="B409" s="136"/>
      <c r="C409" s="128"/>
      <c r="D409" s="28"/>
      <c r="E409" s="134"/>
      <c r="F409" s="134"/>
      <c r="G409" s="134"/>
      <c r="H409" s="134"/>
      <c r="I409" s="132"/>
      <c r="J409" s="30"/>
      <c r="K409" s="130"/>
      <c r="L409" s="30"/>
      <c r="M409" s="128"/>
      <c r="N409" s="35"/>
      <c r="O409" s="34"/>
      <c r="P409" s="64"/>
      <c r="Q409" s="35"/>
      <c r="Y409" s="44"/>
      <c r="Z409" s="44"/>
    </row>
    <row r="410" spans="1:26" s="36" customFormat="1" ht="16.5" customHeight="1" x14ac:dyDescent="0.2">
      <c r="A410" s="127" t="s">
        <v>320</v>
      </c>
      <c r="B410" s="135" t="s">
        <v>1862</v>
      </c>
      <c r="C410" s="127" t="s">
        <v>52</v>
      </c>
      <c r="D410" s="28"/>
      <c r="E410" s="133">
        <v>43160</v>
      </c>
      <c r="F410" s="133">
        <v>43161</v>
      </c>
      <c r="G410" s="133">
        <v>43188</v>
      </c>
      <c r="H410" s="133">
        <v>43314</v>
      </c>
      <c r="I410" s="131" t="s">
        <v>28</v>
      </c>
      <c r="J410" s="30"/>
      <c r="K410" s="129" t="s">
        <v>94</v>
      </c>
      <c r="L410" s="30"/>
      <c r="M410" s="127" t="s">
        <v>70</v>
      </c>
      <c r="N410" s="28"/>
      <c r="O410" s="33"/>
      <c r="P410" s="62"/>
      <c r="Q410" s="35"/>
      <c r="Y410" s="44"/>
      <c r="Z410" s="44"/>
    </row>
    <row r="411" spans="1:26" s="36" customFormat="1" ht="15.75" customHeight="1" x14ac:dyDescent="0.2">
      <c r="A411" s="128"/>
      <c r="B411" s="136"/>
      <c r="C411" s="128"/>
      <c r="D411" s="28"/>
      <c r="E411" s="134"/>
      <c r="F411" s="134"/>
      <c r="G411" s="134"/>
      <c r="H411" s="134"/>
      <c r="I411" s="132"/>
      <c r="J411" s="30"/>
      <c r="K411" s="130"/>
      <c r="L411" s="30"/>
      <c r="M411" s="128"/>
      <c r="N411" s="28"/>
      <c r="O411" s="34"/>
      <c r="P411" s="64"/>
      <c r="Q411" s="28"/>
      <c r="Y411" s="44"/>
      <c r="Z411" s="44"/>
    </row>
    <row r="412" spans="1:26" s="36" customFormat="1" ht="15" customHeight="1" x14ac:dyDescent="0.2">
      <c r="A412" s="127" t="s">
        <v>321</v>
      </c>
      <c r="B412" s="135" t="s">
        <v>1863</v>
      </c>
      <c r="C412" s="127" t="s">
        <v>52</v>
      </c>
      <c r="D412" s="28"/>
      <c r="E412" s="133">
        <v>43161</v>
      </c>
      <c r="F412" s="133">
        <v>43164</v>
      </c>
      <c r="G412" s="133">
        <v>43193</v>
      </c>
      <c r="H412" s="133">
        <v>43182</v>
      </c>
      <c r="I412" s="131" t="s">
        <v>16</v>
      </c>
      <c r="J412" s="30"/>
      <c r="K412" s="129" t="s">
        <v>94</v>
      </c>
      <c r="L412" s="30"/>
      <c r="M412" s="127" t="s">
        <v>15</v>
      </c>
      <c r="N412" s="28"/>
      <c r="O412" s="33"/>
      <c r="P412" s="63" t="s">
        <v>1731</v>
      </c>
      <c r="Q412" s="35"/>
      <c r="Y412" s="44"/>
      <c r="Z412" s="44"/>
    </row>
    <row r="413" spans="1:26" s="36" customFormat="1" ht="12.75" customHeight="1" x14ac:dyDescent="0.2">
      <c r="A413" s="128"/>
      <c r="B413" s="136"/>
      <c r="C413" s="128"/>
      <c r="D413" s="28"/>
      <c r="E413" s="134"/>
      <c r="F413" s="134"/>
      <c r="G413" s="134"/>
      <c r="H413" s="134"/>
      <c r="I413" s="132"/>
      <c r="J413" s="30"/>
      <c r="K413" s="130"/>
      <c r="L413" s="30"/>
      <c r="M413" s="128"/>
      <c r="N413" s="35"/>
      <c r="O413" s="34"/>
      <c r="P413" s="64"/>
      <c r="Q413" s="35"/>
      <c r="Y413" s="44"/>
      <c r="Z413" s="44"/>
    </row>
    <row r="414" spans="1:26" s="36" customFormat="1" ht="21" customHeight="1" x14ac:dyDescent="0.2">
      <c r="A414" s="127" t="s">
        <v>322</v>
      </c>
      <c r="B414" s="135" t="s">
        <v>1864</v>
      </c>
      <c r="C414" s="127" t="s">
        <v>52</v>
      </c>
      <c r="D414" s="28"/>
      <c r="E414" s="133">
        <v>43161</v>
      </c>
      <c r="F414" s="133">
        <v>43164</v>
      </c>
      <c r="G414" s="133">
        <v>43193</v>
      </c>
      <c r="H414" s="133">
        <v>43161</v>
      </c>
      <c r="I414" s="131" t="s">
        <v>16</v>
      </c>
      <c r="J414" s="30"/>
      <c r="K414" s="129" t="s">
        <v>94</v>
      </c>
      <c r="L414" s="30"/>
      <c r="M414" s="127" t="s">
        <v>17</v>
      </c>
      <c r="N414" s="28"/>
      <c r="O414" s="33" t="s">
        <v>82</v>
      </c>
      <c r="P414" s="63"/>
      <c r="Q414" s="35"/>
      <c r="Y414" s="44"/>
      <c r="Z414" s="44"/>
    </row>
    <row r="415" spans="1:26" s="36" customFormat="1" ht="15" customHeight="1" x14ac:dyDescent="0.2">
      <c r="A415" s="128"/>
      <c r="B415" s="136"/>
      <c r="C415" s="128"/>
      <c r="D415" s="28"/>
      <c r="E415" s="134"/>
      <c r="F415" s="134"/>
      <c r="G415" s="134"/>
      <c r="H415" s="134"/>
      <c r="I415" s="132"/>
      <c r="J415" s="30"/>
      <c r="K415" s="130"/>
      <c r="L415" s="30"/>
      <c r="M415" s="128"/>
      <c r="N415" s="35"/>
      <c r="O415" s="34"/>
      <c r="P415" s="64"/>
      <c r="Q415" s="35"/>
      <c r="Y415" s="44"/>
      <c r="Z415" s="44"/>
    </row>
    <row r="416" spans="1:26" s="36" customFormat="1" ht="15" customHeight="1" x14ac:dyDescent="0.2">
      <c r="A416" s="127" t="s">
        <v>323</v>
      </c>
      <c r="B416" s="135" t="s">
        <v>1865</v>
      </c>
      <c r="C416" s="127" t="s">
        <v>52</v>
      </c>
      <c r="D416" s="28"/>
      <c r="E416" s="133">
        <v>43161</v>
      </c>
      <c r="F416" s="133">
        <v>43164</v>
      </c>
      <c r="G416" s="133">
        <v>43193</v>
      </c>
      <c r="H416" s="133">
        <v>43182</v>
      </c>
      <c r="I416" s="131" t="s">
        <v>16</v>
      </c>
      <c r="J416" s="30"/>
      <c r="K416" s="129" t="s">
        <v>94</v>
      </c>
      <c r="L416" s="30"/>
      <c r="M416" s="127" t="s">
        <v>15</v>
      </c>
      <c r="N416" s="28"/>
      <c r="O416" s="33"/>
      <c r="P416" s="62" t="s">
        <v>1731</v>
      </c>
      <c r="Q416" s="35"/>
      <c r="Y416" s="44"/>
      <c r="Z416" s="44"/>
    </row>
    <row r="417" spans="1:26" s="36" customFormat="1" ht="15" customHeight="1" x14ac:dyDescent="0.2">
      <c r="A417" s="128"/>
      <c r="B417" s="136"/>
      <c r="C417" s="128"/>
      <c r="D417" s="28"/>
      <c r="E417" s="134"/>
      <c r="F417" s="134"/>
      <c r="G417" s="134"/>
      <c r="H417" s="134"/>
      <c r="I417" s="132"/>
      <c r="J417" s="30"/>
      <c r="K417" s="130"/>
      <c r="L417" s="30"/>
      <c r="M417" s="128"/>
      <c r="N417" s="28"/>
      <c r="O417" s="34"/>
      <c r="P417" s="64"/>
      <c r="Q417" s="28"/>
      <c r="Y417" s="44"/>
      <c r="Z417" s="44"/>
    </row>
    <row r="418" spans="1:26" s="36" customFormat="1" ht="18.75" customHeight="1" x14ac:dyDescent="0.2">
      <c r="A418" s="127" t="s">
        <v>324</v>
      </c>
      <c r="B418" s="135" t="s">
        <v>1866</v>
      </c>
      <c r="C418" s="127" t="s">
        <v>52</v>
      </c>
      <c r="D418" s="28"/>
      <c r="E418" s="133">
        <v>43161</v>
      </c>
      <c r="F418" s="133">
        <v>43164</v>
      </c>
      <c r="G418" s="133">
        <v>43193</v>
      </c>
      <c r="H418" s="133">
        <v>43180</v>
      </c>
      <c r="I418" s="131" t="s">
        <v>16</v>
      </c>
      <c r="J418" s="30"/>
      <c r="K418" s="129" t="s">
        <v>94</v>
      </c>
      <c r="L418" s="30"/>
      <c r="M418" s="127" t="s">
        <v>14</v>
      </c>
      <c r="N418" s="28"/>
      <c r="O418" s="33"/>
      <c r="P418" s="63"/>
      <c r="Q418" s="35"/>
      <c r="Y418" s="44"/>
      <c r="Z418" s="44"/>
    </row>
    <row r="419" spans="1:26" s="36" customFormat="1" ht="12.75" customHeight="1" x14ac:dyDescent="0.2">
      <c r="A419" s="128"/>
      <c r="B419" s="136"/>
      <c r="C419" s="128"/>
      <c r="D419" s="28"/>
      <c r="E419" s="134"/>
      <c r="F419" s="134"/>
      <c r="G419" s="134"/>
      <c r="H419" s="134"/>
      <c r="I419" s="132"/>
      <c r="J419" s="30"/>
      <c r="K419" s="130"/>
      <c r="L419" s="30"/>
      <c r="M419" s="128"/>
      <c r="N419" s="28"/>
      <c r="O419" s="34"/>
      <c r="P419" s="64"/>
      <c r="Q419" s="35"/>
      <c r="Y419" s="44"/>
      <c r="Z419" s="44"/>
    </row>
    <row r="420" spans="1:26" s="36" customFormat="1" ht="19.5" customHeight="1" x14ac:dyDescent="0.2">
      <c r="A420" s="127" t="s">
        <v>325</v>
      </c>
      <c r="B420" s="135" t="s">
        <v>1867</v>
      </c>
      <c r="C420" s="127" t="s">
        <v>52</v>
      </c>
      <c r="D420" s="28"/>
      <c r="E420" s="133">
        <v>43161</v>
      </c>
      <c r="F420" s="133">
        <v>43164</v>
      </c>
      <c r="G420" s="133">
        <v>43193</v>
      </c>
      <c r="H420" s="133">
        <v>43180</v>
      </c>
      <c r="I420" s="131" t="s">
        <v>16</v>
      </c>
      <c r="J420" s="30"/>
      <c r="K420" s="129" t="s">
        <v>94</v>
      </c>
      <c r="L420" s="30"/>
      <c r="M420" s="127" t="s">
        <v>14</v>
      </c>
      <c r="N420" s="28"/>
      <c r="O420" s="33"/>
      <c r="P420" s="63"/>
      <c r="Q420" s="35"/>
      <c r="Y420" s="44"/>
      <c r="Z420" s="44"/>
    </row>
    <row r="421" spans="1:26" s="36" customFormat="1" ht="15" customHeight="1" x14ac:dyDescent="0.2">
      <c r="A421" s="128"/>
      <c r="B421" s="136"/>
      <c r="C421" s="128"/>
      <c r="D421" s="28"/>
      <c r="E421" s="134"/>
      <c r="F421" s="134"/>
      <c r="G421" s="134"/>
      <c r="H421" s="134"/>
      <c r="I421" s="132"/>
      <c r="J421" s="30"/>
      <c r="K421" s="130"/>
      <c r="L421" s="30"/>
      <c r="M421" s="128"/>
      <c r="N421" s="35"/>
      <c r="O421" s="34"/>
      <c r="P421" s="64"/>
      <c r="Q421" s="35"/>
      <c r="Y421" s="44"/>
      <c r="Z421" s="44"/>
    </row>
    <row r="422" spans="1:26" s="36" customFormat="1" ht="18" customHeight="1" x14ac:dyDescent="0.2">
      <c r="A422" s="127" t="s">
        <v>326</v>
      </c>
      <c r="B422" s="135" t="s">
        <v>1868</v>
      </c>
      <c r="C422" s="127" t="s">
        <v>52</v>
      </c>
      <c r="D422" s="28"/>
      <c r="E422" s="133">
        <v>43161</v>
      </c>
      <c r="F422" s="133">
        <v>43164</v>
      </c>
      <c r="G422" s="133">
        <v>43193</v>
      </c>
      <c r="H422" s="133">
        <v>43182</v>
      </c>
      <c r="I422" s="131" t="s">
        <v>16</v>
      </c>
      <c r="J422" s="30"/>
      <c r="K422" s="129" t="s">
        <v>94</v>
      </c>
      <c r="L422" s="30"/>
      <c r="M422" s="127" t="s">
        <v>70</v>
      </c>
      <c r="N422" s="28"/>
      <c r="O422" s="33"/>
      <c r="P422" s="62"/>
      <c r="Q422" s="35"/>
      <c r="Y422" s="44"/>
      <c r="Z422" s="44"/>
    </row>
    <row r="423" spans="1:26" s="36" customFormat="1" ht="15" customHeight="1" x14ac:dyDescent="0.2">
      <c r="A423" s="128"/>
      <c r="B423" s="136"/>
      <c r="C423" s="128"/>
      <c r="D423" s="28"/>
      <c r="E423" s="134"/>
      <c r="F423" s="134"/>
      <c r="G423" s="134"/>
      <c r="H423" s="134"/>
      <c r="I423" s="132"/>
      <c r="J423" s="30"/>
      <c r="K423" s="130"/>
      <c r="L423" s="30"/>
      <c r="M423" s="128"/>
      <c r="N423" s="28"/>
      <c r="O423" s="34"/>
      <c r="P423" s="64"/>
      <c r="Q423" s="28"/>
      <c r="Y423" s="44"/>
      <c r="Z423" s="44"/>
    </row>
    <row r="424" spans="1:26" s="36" customFormat="1" ht="21.75" customHeight="1" x14ac:dyDescent="0.2">
      <c r="A424" s="127" t="s">
        <v>327</v>
      </c>
      <c r="B424" s="135" t="s">
        <v>1869</v>
      </c>
      <c r="C424" s="127" t="s">
        <v>52</v>
      </c>
      <c r="D424" s="28"/>
      <c r="E424" s="133">
        <v>43161</v>
      </c>
      <c r="F424" s="133">
        <v>43164</v>
      </c>
      <c r="G424" s="133">
        <v>43193</v>
      </c>
      <c r="H424" s="133">
        <v>43182</v>
      </c>
      <c r="I424" s="131" t="s">
        <v>16</v>
      </c>
      <c r="J424" s="30"/>
      <c r="K424" s="129" t="s">
        <v>94</v>
      </c>
      <c r="L424" s="30"/>
      <c r="M424" s="127" t="s">
        <v>14</v>
      </c>
      <c r="N424" s="28"/>
      <c r="O424" s="33"/>
      <c r="P424" s="63"/>
      <c r="Q424" s="35"/>
      <c r="Y424" s="44"/>
      <c r="Z424" s="44"/>
    </row>
    <row r="425" spans="1:26" s="36" customFormat="1" ht="12.75" customHeight="1" x14ac:dyDescent="0.2">
      <c r="A425" s="128"/>
      <c r="B425" s="136"/>
      <c r="C425" s="128"/>
      <c r="D425" s="28"/>
      <c r="E425" s="134"/>
      <c r="F425" s="134"/>
      <c r="G425" s="134"/>
      <c r="H425" s="134"/>
      <c r="I425" s="132"/>
      <c r="J425" s="30"/>
      <c r="K425" s="130"/>
      <c r="L425" s="30"/>
      <c r="M425" s="128"/>
      <c r="N425" s="28"/>
      <c r="O425" s="34"/>
      <c r="P425" s="64"/>
      <c r="Q425" s="35"/>
      <c r="Y425" s="44"/>
      <c r="Z425" s="44"/>
    </row>
    <row r="426" spans="1:26" s="36" customFormat="1" ht="21" customHeight="1" x14ac:dyDescent="0.2">
      <c r="A426" s="127" t="s">
        <v>328</v>
      </c>
      <c r="B426" s="135" t="s">
        <v>1870</v>
      </c>
      <c r="C426" s="127" t="s">
        <v>52</v>
      </c>
      <c r="D426" s="28"/>
      <c r="E426" s="133">
        <v>43161</v>
      </c>
      <c r="F426" s="133">
        <v>43164</v>
      </c>
      <c r="G426" s="133">
        <v>43193</v>
      </c>
      <c r="H426" s="133">
        <v>43182</v>
      </c>
      <c r="I426" s="131" t="s">
        <v>16</v>
      </c>
      <c r="J426" s="30"/>
      <c r="K426" s="129" t="s">
        <v>94</v>
      </c>
      <c r="L426" s="30"/>
      <c r="M426" s="127" t="s">
        <v>14</v>
      </c>
      <c r="N426" s="28"/>
      <c r="O426" s="33"/>
      <c r="P426" s="63"/>
      <c r="Q426" s="35"/>
      <c r="Y426" s="44"/>
      <c r="Z426" s="44"/>
    </row>
    <row r="427" spans="1:26" s="36" customFormat="1" ht="15" customHeight="1" x14ac:dyDescent="0.2">
      <c r="A427" s="128"/>
      <c r="B427" s="136"/>
      <c r="C427" s="128"/>
      <c r="D427" s="28"/>
      <c r="E427" s="134"/>
      <c r="F427" s="134"/>
      <c r="G427" s="134"/>
      <c r="H427" s="134"/>
      <c r="I427" s="132"/>
      <c r="J427" s="30"/>
      <c r="K427" s="130"/>
      <c r="L427" s="30"/>
      <c r="M427" s="128"/>
      <c r="N427" s="35"/>
      <c r="O427" s="34"/>
      <c r="P427" s="64"/>
      <c r="Q427" s="35"/>
      <c r="Y427" s="44"/>
      <c r="Z427" s="44"/>
    </row>
    <row r="428" spans="1:26" s="36" customFormat="1" ht="21.75" customHeight="1" x14ac:dyDescent="0.2">
      <c r="A428" s="127" t="s">
        <v>329</v>
      </c>
      <c r="B428" s="135" t="s">
        <v>1871</v>
      </c>
      <c r="C428" s="127" t="s">
        <v>52</v>
      </c>
      <c r="D428" s="28"/>
      <c r="E428" s="133">
        <v>43161</v>
      </c>
      <c r="F428" s="133">
        <v>43164</v>
      </c>
      <c r="G428" s="133">
        <v>43193</v>
      </c>
      <c r="H428" s="133">
        <v>43164</v>
      </c>
      <c r="I428" s="131" t="s">
        <v>16</v>
      </c>
      <c r="J428" s="30"/>
      <c r="K428" s="129" t="s">
        <v>94</v>
      </c>
      <c r="L428" s="30"/>
      <c r="M428" s="127" t="s">
        <v>17</v>
      </c>
      <c r="N428" s="28"/>
      <c r="O428" s="33" t="s">
        <v>82</v>
      </c>
      <c r="P428" s="62"/>
      <c r="Q428" s="35"/>
      <c r="Y428" s="44"/>
      <c r="Z428" s="44"/>
    </row>
    <row r="429" spans="1:26" s="36" customFormat="1" ht="15" customHeight="1" x14ac:dyDescent="0.2">
      <c r="A429" s="128"/>
      <c r="B429" s="136"/>
      <c r="C429" s="128"/>
      <c r="D429" s="28"/>
      <c r="E429" s="134"/>
      <c r="F429" s="134"/>
      <c r="G429" s="134"/>
      <c r="H429" s="134"/>
      <c r="I429" s="132"/>
      <c r="J429" s="30"/>
      <c r="K429" s="130"/>
      <c r="L429" s="30"/>
      <c r="M429" s="128"/>
      <c r="N429" s="28"/>
      <c r="O429" s="34" t="s">
        <v>21</v>
      </c>
      <c r="P429" s="64"/>
      <c r="Q429" s="28"/>
      <c r="Y429" s="44"/>
      <c r="Z429" s="44"/>
    </row>
    <row r="430" spans="1:26" s="36" customFormat="1" ht="19.5" customHeight="1" x14ac:dyDescent="0.2">
      <c r="A430" s="127" t="s">
        <v>330</v>
      </c>
      <c r="B430" s="135" t="s">
        <v>1872</v>
      </c>
      <c r="C430" s="127" t="s">
        <v>52</v>
      </c>
      <c r="D430" s="28"/>
      <c r="E430" s="133">
        <v>43161</v>
      </c>
      <c r="F430" s="133">
        <v>43164</v>
      </c>
      <c r="G430" s="133">
        <v>43193</v>
      </c>
      <c r="H430" s="133">
        <v>43182</v>
      </c>
      <c r="I430" s="131" t="s">
        <v>16</v>
      </c>
      <c r="J430" s="30"/>
      <c r="K430" s="129" t="s">
        <v>94</v>
      </c>
      <c r="L430" s="30"/>
      <c r="M430" s="127" t="s">
        <v>14</v>
      </c>
      <c r="N430" s="28"/>
      <c r="O430" s="33"/>
      <c r="P430" s="63"/>
      <c r="Q430" s="35"/>
      <c r="Y430" s="44"/>
      <c r="Z430" s="44"/>
    </row>
    <row r="431" spans="1:26" s="36" customFormat="1" ht="12.75" customHeight="1" x14ac:dyDescent="0.2">
      <c r="A431" s="128"/>
      <c r="B431" s="136"/>
      <c r="C431" s="128"/>
      <c r="D431" s="28"/>
      <c r="E431" s="134"/>
      <c r="F431" s="134"/>
      <c r="G431" s="134"/>
      <c r="H431" s="134"/>
      <c r="I431" s="132"/>
      <c r="J431" s="30"/>
      <c r="K431" s="130"/>
      <c r="L431" s="30"/>
      <c r="M431" s="128"/>
      <c r="N431" s="28"/>
      <c r="O431" s="34"/>
      <c r="P431" s="64"/>
      <c r="Q431" s="35"/>
      <c r="Y431" s="44"/>
      <c r="Z431" s="44"/>
    </row>
    <row r="432" spans="1:26" s="36" customFormat="1" ht="21" customHeight="1" x14ac:dyDescent="0.2">
      <c r="A432" s="127" t="s">
        <v>331</v>
      </c>
      <c r="B432" s="135" t="s">
        <v>1873</v>
      </c>
      <c r="C432" s="127" t="s">
        <v>52</v>
      </c>
      <c r="D432" s="28"/>
      <c r="E432" s="133">
        <v>43164</v>
      </c>
      <c r="F432" s="133">
        <v>43165</v>
      </c>
      <c r="G432" s="133">
        <v>43194</v>
      </c>
      <c r="H432" s="133">
        <v>43182</v>
      </c>
      <c r="I432" s="131" t="s">
        <v>16</v>
      </c>
      <c r="J432" s="30"/>
      <c r="K432" s="129" t="s">
        <v>94</v>
      </c>
      <c r="L432" s="30"/>
      <c r="M432" s="127" t="s">
        <v>14</v>
      </c>
      <c r="N432" s="28"/>
      <c r="O432" s="33"/>
      <c r="P432" s="63"/>
      <c r="Q432" s="35"/>
      <c r="Y432" s="44"/>
      <c r="Z432" s="44"/>
    </row>
    <row r="433" spans="1:26" s="36" customFormat="1" ht="18" customHeight="1" x14ac:dyDescent="0.2">
      <c r="A433" s="128"/>
      <c r="B433" s="136"/>
      <c r="C433" s="128"/>
      <c r="D433" s="28"/>
      <c r="E433" s="134"/>
      <c r="F433" s="134"/>
      <c r="G433" s="134"/>
      <c r="H433" s="134"/>
      <c r="I433" s="132"/>
      <c r="J433" s="30"/>
      <c r="K433" s="130"/>
      <c r="L433" s="30"/>
      <c r="M433" s="128"/>
      <c r="N433" s="35"/>
      <c r="O433" s="34"/>
      <c r="P433" s="64"/>
      <c r="Q433" s="35"/>
      <c r="Y433" s="44"/>
      <c r="Z433" s="44"/>
    </row>
    <row r="434" spans="1:26" s="36" customFormat="1" ht="12" customHeight="1" x14ac:dyDescent="0.2">
      <c r="A434" s="127" t="s">
        <v>332</v>
      </c>
      <c r="B434" s="135" t="s">
        <v>1874</v>
      </c>
      <c r="C434" s="127" t="s">
        <v>52</v>
      </c>
      <c r="D434" s="28"/>
      <c r="E434" s="133">
        <v>43164</v>
      </c>
      <c r="F434" s="133">
        <v>43165</v>
      </c>
      <c r="G434" s="133">
        <v>43194</v>
      </c>
      <c r="H434" s="133">
        <v>43164</v>
      </c>
      <c r="I434" s="131" t="s">
        <v>16</v>
      </c>
      <c r="J434" s="30"/>
      <c r="K434" s="129" t="s">
        <v>94</v>
      </c>
      <c r="L434" s="30"/>
      <c r="M434" s="127" t="s">
        <v>17</v>
      </c>
      <c r="N434" s="28"/>
      <c r="O434" s="33"/>
      <c r="P434" s="62"/>
      <c r="Q434" s="35"/>
      <c r="Y434" s="44"/>
      <c r="Z434" s="44"/>
    </row>
    <row r="435" spans="1:26" s="36" customFormat="1" ht="15" customHeight="1" x14ac:dyDescent="0.2">
      <c r="A435" s="128"/>
      <c r="B435" s="136"/>
      <c r="C435" s="128"/>
      <c r="D435" s="28"/>
      <c r="E435" s="134"/>
      <c r="F435" s="134"/>
      <c r="G435" s="134"/>
      <c r="H435" s="134"/>
      <c r="I435" s="132"/>
      <c r="J435" s="30"/>
      <c r="K435" s="130"/>
      <c r="L435" s="30"/>
      <c r="M435" s="128"/>
      <c r="N435" s="28"/>
      <c r="O435" s="34"/>
      <c r="P435" s="64"/>
      <c r="Q435" s="28"/>
      <c r="Y435" s="44"/>
      <c r="Z435" s="44"/>
    </row>
    <row r="436" spans="1:26" s="36" customFormat="1" ht="16.5" customHeight="1" x14ac:dyDescent="0.2">
      <c r="A436" s="127" t="s">
        <v>333</v>
      </c>
      <c r="B436" s="135" t="s">
        <v>1875</v>
      </c>
      <c r="C436" s="127" t="s">
        <v>52</v>
      </c>
      <c r="D436" s="28"/>
      <c r="E436" s="133">
        <v>43164</v>
      </c>
      <c r="F436" s="133">
        <v>43165</v>
      </c>
      <c r="G436" s="133">
        <v>43194</v>
      </c>
      <c r="H436" s="133">
        <v>43182</v>
      </c>
      <c r="I436" s="131" t="s">
        <v>16</v>
      </c>
      <c r="J436" s="30"/>
      <c r="K436" s="129" t="s">
        <v>94</v>
      </c>
      <c r="L436" s="30"/>
      <c r="M436" s="127" t="s">
        <v>70</v>
      </c>
      <c r="N436" s="28"/>
      <c r="O436" s="33"/>
      <c r="P436" s="63"/>
      <c r="Q436" s="35"/>
      <c r="Y436" s="44"/>
      <c r="Z436" s="44"/>
    </row>
    <row r="437" spans="1:26" s="36" customFormat="1" ht="12.75" customHeight="1" x14ac:dyDescent="0.2">
      <c r="A437" s="128"/>
      <c r="B437" s="136"/>
      <c r="C437" s="128"/>
      <c r="D437" s="28"/>
      <c r="E437" s="134"/>
      <c r="F437" s="134"/>
      <c r="G437" s="134"/>
      <c r="H437" s="134"/>
      <c r="I437" s="132"/>
      <c r="J437" s="30"/>
      <c r="K437" s="130"/>
      <c r="L437" s="30"/>
      <c r="M437" s="128"/>
      <c r="N437" s="28"/>
      <c r="O437" s="34"/>
      <c r="P437" s="64"/>
      <c r="Q437" s="35"/>
      <c r="Y437" s="44"/>
      <c r="Z437" s="44"/>
    </row>
    <row r="438" spans="1:26" s="36" customFormat="1" ht="19.5" customHeight="1" x14ac:dyDescent="0.2">
      <c r="A438" s="127" t="s">
        <v>334</v>
      </c>
      <c r="B438" s="135" t="s">
        <v>1876</v>
      </c>
      <c r="C438" s="127" t="s">
        <v>52</v>
      </c>
      <c r="D438" s="28"/>
      <c r="E438" s="133">
        <v>43164</v>
      </c>
      <c r="F438" s="133">
        <v>43165</v>
      </c>
      <c r="G438" s="133">
        <v>43194</v>
      </c>
      <c r="H438" s="133">
        <v>43182</v>
      </c>
      <c r="I438" s="131" t="s">
        <v>16</v>
      </c>
      <c r="J438" s="30"/>
      <c r="K438" s="129" t="s">
        <v>94</v>
      </c>
      <c r="L438" s="30"/>
      <c r="M438" s="127" t="s">
        <v>14</v>
      </c>
      <c r="N438" s="28"/>
      <c r="O438" s="33"/>
      <c r="P438" s="63"/>
      <c r="Q438" s="35"/>
      <c r="Y438" s="44"/>
      <c r="Z438" s="44"/>
    </row>
    <row r="439" spans="1:26" s="36" customFormat="1" ht="15.75" customHeight="1" x14ac:dyDescent="0.2">
      <c r="A439" s="128"/>
      <c r="B439" s="136"/>
      <c r="C439" s="128"/>
      <c r="D439" s="28"/>
      <c r="E439" s="134"/>
      <c r="F439" s="134"/>
      <c r="G439" s="134"/>
      <c r="H439" s="134"/>
      <c r="I439" s="132"/>
      <c r="J439" s="30"/>
      <c r="K439" s="130"/>
      <c r="L439" s="30"/>
      <c r="M439" s="128"/>
      <c r="N439" s="35"/>
      <c r="O439" s="34"/>
      <c r="P439" s="64"/>
      <c r="Q439" s="35"/>
      <c r="Y439" s="44"/>
      <c r="Z439" s="44"/>
    </row>
    <row r="440" spans="1:26" s="36" customFormat="1" ht="15" customHeight="1" x14ac:dyDescent="0.2">
      <c r="A440" s="127" t="s">
        <v>335</v>
      </c>
      <c r="B440" s="135" t="s">
        <v>1877</v>
      </c>
      <c r="C440" s="127" t="s">
        <v>52</v>
      </c>
      <c r="D440" s="28"/>
      <c r="E440" s="133">
        <v>43164</v>
      </c>
      <c r="F440" s="133">
        <v>43165</v>
      </c>
      <c r="G440" s="133">
        <v>43194</v>
      </c>
      <c r="H440" s="133">
        <v>43187</v>
      </c>
      <c r="I440" s="131" t="s">
        <v>16</v>
      </c>
      <c r="J440" s="30"/>
      <c r="K440" s="129" t="s">
        <v>94</v>
      </c>
      <c r="L440" s="30"/>
      <c r="M440" s="127" t="s">
        <v>14</v>
      </c>
      <c r="N440" s="28"/>
      <c r="O440" s="33"/>
      <c r="P440" s="62"/>
      <c r="Q440" s="35"/>
      <c r="Y440" s="44"/>
      <c r="Z440" s="44"/>
    </row>
    <row r="441" spans="1:26" s="36" customFormat="1" ht="15" customHeight="1" x14ac:dyDescent="0.2">
      <c r="A441" s="128"/>
      <c r="B441" s="136"/>
      <c r="C441" s="128"/>
      <c r="D441" s="28"/>
      <c r="E441" s="134"/>
      <c r="F441" s="134"/>
      <c r="G441" s="134"/>
      <c r="H441" s="134"/>
      <c r="I441" s="132"/>
      <c r="J441" s="30"/>
      <c r="K441" s="130"/>
      <c r="L441" s="30"/>
      <c r="M441" s="128"/>
      <c r="N441" s="28"/>
      <c r="O441" s="34"/>
      <c r="P441" s="64"/>
      <c r="Q441" s="28"/>
      <c r="Y441" s="44"/>
      <c r="Z441" s="44"/>
    </row>
    <row r="442" spans="1:26" s="36" customFormat="1" ht="21" customHeight="1" x14ac:dyDescent="0.2">
      <c r="A442" s="127" t="s">
        <v>336</v>
      </c>
      <c r="B442" s="135" t="s">
        <v>1878</v>
      </c>
      <c r="C442" s="127" t="s">
        <v>52</v>
      </c>
      <c r="D442" s="28"/>
      <c r="E442" s="133">
        <v>43164</v>
      </c>
      <c r="F442" s="133">
        <v>43165</v>
      </c>
      <c r="G442" s="133">
        <v>43194</v>
      </c>
      <c r="H442" s="133">
        <v>43168</v>
      </c>
      <c r="I442" s="131" t="s">
        <v>16</v>
      </c>
      <c r="J442" s="30"/>
      <c r="K442" s="129" t="s">
        <v>94</v>
      </c>
      <c r="L442" s="30"/>
      <c r="M442" s="127" t="s">
        <v>14</v>
      </c>
      <c r="N442" s="28"/>
      <c r="O442" s="33"/>
      <c r="P442" s="63"/>
      <c r="Q442" s="35"/>
      <c r="Y442" s="44"/>
      <c r="Z442" s="44"/>
    </row>
    <row r="443" spans="1:26" s="36" customFormat="1" ht="12.75" customHeight="1" x14ac:dyDescent="0.2">
      <c r="A443" s="128"/>
      <c r="B443" s="136"/>
      <c r="C443" s="128"/>
      <c r="D443" s="28"/>
      <c r="E443" s="134"/>
      <c r="F443" s="134"/>
      <c r="G443" s="134"/>
      <c r="H443" s="134"/>
      <c r="I443" s="132"/>
      <c r="J443" s="30"/>
      <c r="K443" s="130"/>
      <c r="L443" s="30"/>
      <c r="M443" s="128"/>
      <c r="N443" s="28"/>
      <c r="O443" s="34"/>
      <c r="P443" s="64"/>
      <c r="Q443" s="35"/>
      <c r="Y443" s="44"/>
      <c r="Z443" s="44"/>
    </row>
    <row r="444" spans="1:26" s="36" customFormat="1" ht="27" customHeight="1" x14ac:dyDescent="0.2">
      <c r="A444" s="127" t="s">
        <v>337</v>
      </c>
      <c r="B444" s="135" t="s">
        <v>1885</v>
      </c>
      <c r="C444" s="127" t="s">
        <v>52</v>
      </c>
      <c r="D444" s="28"/>
      <c r="E444" s="133">
        <v>43164</v>
      </c>
      <c r="F444" s="133">
        <v>43165</v>
      </c>
      <c r="G444" s="133">
        <v>43194</v>
      </c>
      <c r="H444" s="133">
        <v>43182</v>
      </c>
      <c r="I444" s="131" t="s">
        <v>16</v>
      </c>
      <c r="J444" s="30"/>
      <c r="K444" s="129" t="s">
        <v>94</v>
      </c>
      <c r="L444" s="30"/>
      <c r="M444" s="127" t="s">
        <v>17</v>
      </c>
      <c r="N444" s="28"/>
      <c r="O444" s="33" t="s">
        <v>20</v>
      </c>
      <c r="P444" s="63"/>
      <c r="Q444" s="35"/>
      <c r="Y444" s="44"/>
      <c r="Z444" s="44"/>
    </row>
    <row r="445" spans="1:26" s="36" customFormat="1" ht="15" customHeight="1" x14ac:dyDescent="0.2">
      <c r="A445" s="128"/>
      <c r="B445" s="136"/>
      <c r="C445" s="128"/>
      <c r="D445" s="28"/>
      <c r="E445" s="134"/>
      <c r="F445" s="134"/>
      <c r="G445" s="134"/>
      <c r="H445" s="134"/>
      <c r="I445" s="132"/>
      <c r="J445" s="30"/>
      <c r="K445" s="130"/>
      <c r="L445" s="30"/>
      <c r="M445" s="128"/>
      <c r="N445" s="35"/>
      <c r="O445" s="34"/>
      <c r="P445" s="64"/>
      <c r="Q445" s="35"/>
      <c r="Y445" s="44"/>
      <c r="Z445" s="44"/>
    </row>
    <row r="446" spans="1:26" s="36" customFormat="1" ht="15" customHeight="1" x14ac:dyDescent="0.2">
      <c r="A446" s="127" t="s">
        <v>338</v>
      </c>
      <c r="B446" s="135" t="s">
        <v>1879</v>
      </c>
      <c r="C446" s="127" t="s">
        <v>52</v>
      </c>
      <c r="D446" s="28"/>
      <c r="E446" s="133">
        <v>43164</v>
      </c>
      <c r="F446" s="133">
        <v>43165</v>
      </c>
      <c r="G446" s="133">
        <v>43194</v>
      </c>
      <c r="H446" s="133">
        <v>43200</v>
      </c>
      <c r="I446" s="131" t="s">
        <v>16</v>
      </c>
      <c r="J446" s="30"/>
      <c r="K446" s="129" t="s">
        <v>94</v>
      </c>
      <c r="L446" s="30"/>
      <c r="M446" s="127" t="s">
        <v>14</v>
      </c>
      <c r="N446" s="28"/>
      <c r="O446" s="33"/>
      <c r="P446" s="62"/>
      <c r="Q446" s="35"/>
      <c r="Y446" s="44"/>
      <c r="Z446" s="44"/>
    </row>
    <row r="447" spans="1:26" s="36" customFormat="1" ht="15" customHeight="1" x14ac:dyDescent="0.2">
      <c r="A447" s="128"/>
      <c r="B447" s="136"/>
      <c r="C447" s="128"/>
      <c r="D447" s="28"/>
      <c r="E447" s="134"/>
      <c r="F447" s="134"/>
      <c r="G447" s="134"/>
      <c r="H447" s="134"/>
      <c r="I447" s="132"/>
      <c r="J447" s="30"/>
      <c r="K447" s="130"/>
      <c r="L447" s="30"/>
      <c r="M447" s="128"/>
      <c r="N447" s="28"/>
      <c r="O447" s="34"/>
      <c r="P447" s="64"/>
      <c r="Q447" s="28"/>
      <c r="Y447" s="44"/>
      <c r="Z447" s="44"/>
    </row>
    <row r="448" spans="1:26" s="36" customFormat="1" ht="21.75" customHeight="1" x14ac:dyDescent="0.2">
      <c r="A448" s="127" t="s">
        <v>339</v>
      </c>
      <c r="B448" s="135" t="s">
        <v>1880</v>
      </c>
      <c r="C448" s="127" t="s">
        <v>52</v>
      </c>
      <c r="D448" s="28"/>
      <c r="E448" s="133">
        <v>43165</v>
      </c>
      <c r="F448" s="133">
        <v>43166</v>
      </c>
      <c r="G448" s="133">
        <v>43195</v>
      </c>
      <c r="H448" s="133">
        <v>43166</v>
      </c>
      <c r="I448" s="131" t="s">
        <v>16</v>
      </c>
      <c r="J448" s="30"/>
      <c r="K448" s="129" t="s">
        <v>94</v>
      </c>
      <c r="L448" s="30"/>
      <c r="M448" s="127" t="s">
        <v>14</v>
      </c>
      <c r="N448" s="28"/>
      <c r="O448" s="33"/>
      <c r="P448" s="63"/>
      <c r="Q448" s="35"/>
      <c r="Y448" s="44"/>
      <c r="Z448" s="44"/>
    </row>
    <row r="449" spans="1:26" s="36" customFormat="1" ht="12.75" customHeight="1" x14ac:dyDescent="0.2">
      <c r="A449" s="128"/>
      <c r="B449" s="136"/>
      <c r="C449" s="128"/>
      <c r="D449" s="28"/>
      <c r="E449" s="134"/>
      <c r="F449" s="134"/>
      <c r="G449" s="134"/>
      <c r="H449" s="134"/>
      <c r="I449" s="132"/>
      <c r="J449" s="30"/>
      <c r="K449" s="130"/>
      <c r="L449" s="30"/>
      <c r="M449" s="128"/>
      <c r="N449" s="28"/>
      <c r="O449" s="34"/>
      <c r="P449" s="64"/>
      <c r="Q449" s="35"/>
      <c r="Y449" s="44"/>
      <c r="Z449" s="44"/>
    </row>
    <row r="450" spans="1:26" s="36" customFormat="1" ht="19.5" customHeight="1" x14ac:dyDescent="0.2">
      <c r="A450" s="127" t="s">
        <v>340</v>
      </c>
      <c r="B450" s="135" t="s">
        <v>1881</v>
      </c>
      <c r="C450" s="127" t="s">
        <v>52</v>
      </c>
      <c r="D450" s="28"/>
      <c r="E450" s="133">
        <v>43165</v>
      </c>
      <c r="F450" s="133">
        <v>43166</v>
      </c>
      <c r="G450" s="133">
        <v>43195</v>
      </c>
      <c r="H450" s="133">
        <v>43186</v>
      </c>
      <c r="I450" s="131" t="s">
        <v>16</v>
      </c>
      <c r="J450" s="30"/>
      <c r="K450" s="129" t="s">
        <v>94</v>
      </c>
      <c r="L450" s="30"/>
      <c r="M450" s="127" t="s">
        <v>15</v>
      </c>
      <c r="N450" s="28"/>
      <c r="O450" s="33" t="s">
        <v>20</v>
      </c>
      <c r="P450" s="63"/>
      <c r="Q450" s="35"/>
      <c r="Y450" s="44"/>
      <c r="Z450" s="44"/>
    </row>
    <row r="451" spans="1:26" s="36" customFormat="1" ht="15" customHeight="1" x14ac:dyDescent="0.2">
      <c r="A451" s="128"/>
      <c r="B451" s="136"/>
      <c r="C451" s="128"/>
      <c r="D451" s="28"/>
      <c r="E451" s="134"/>
      <c r="F451" s="134"/>
      <c r="G451" s="134"/>
      <c r="H451" s="134"/>
      <c r="I451" s="132"/>
      <c r="J451" s="30"/>
      <c r="K451" s="130"/>
      <c r="L451" s="30"/>
      <c r="M451" s="128"/>
      <c r="N451" s="35"/>
      <c r="O451" s="34"/>
      <c r="P451" s="64"/>
      <c r="Q451" s="35"/>
      <c r="Y451" s="44"/>
      <c r="Z451" s="44"/>
    </row>
    <row r="452" spans="1:26" s="36" customFormat="1" ht="15" customHeight="1" x14ac:dyDescent="0.2">
      <c r="A452" s="127" t="s">
        <v>341</v>
      </c>
      <c r="B452" s="135" t="s">
        <v>1882</v>
      </c>
      <c r="C452" s="127" t="s">
        <v>52</v>
      </c>
      <c r="D452" s="28"/>
      <c r="E452" s="133">
        <v>43166</v>
      </c>
      <c r="F452" s="133">
        <v>43167</v>
      </c>
      <c r="G452" s="133">
        <v>43171</v>
      </c>
      <c r="H452" s="133">
        <v>43196</v>
      </c>
      <c r="I452" s="131" t="s">
        <v>16</v>
      </c>
      <c r="J452" s="30"/>
      <c r="K452" s="129" t="s">
        <v>94</v>
      </c>
      <c r="L452" s="30"/>
      <c r="M452" s="127" t="s">
        <v>17</v>
      </c>
      <c r="N452" s="28"/>
      <c r="O452" s="33" t="s">
        <v>71</v>
      </c>
      <c r="P452" s="62"/>
      <c r="Q452" s="35"/>
      <c r="Y452" s="44"/>
      <c r="Z452" s="44"/>
    </row>
    <row r="453" spans="1:26" s="36" customFormat="1" ht="15" customHeight="1" x14ac:dyDescent="0.2">
      <c r="A453" s="128"/>
      <c r="B453" s="136"/>
      <c r="C453" s="128"/>
      <c r="D453" s="28"/>
      <c r="E453" s="134"/>
      <c r="F453" s="134"/>
      <c r="G453" s="134"/>
      <c r="H453" s="134"/>
      <c r="I453" s="132"/>
      <c r="J453" s="30"/>
      <c r="K453" s="130"/>
      <c r="L453" s="30"/>
      <c r="M453" s="128"/>
      <c r="N453" s="28"/>
      <c r="O453" s="34"/>
      <c r="P453" s="64"/>
      <c r="Q453" s="28"/>
      <c r="Y453" s="44"/>
      <c r="Z453" s="44"/>
    </row>
    <row r="454" spans="1:26" s="36" customFormat="1" ht="12.75" customHeight="1" x14ac:dyDescent="0.2">
      <c r="A454" s="127" t="s">
        <v>342</v>
      </c>
      <c r="B454" s="135" t="s">
        <v>1887</v>
      </c>
      <c r="C454" s="127" t="s">
        <v>52</v>
      </c>
      <c r="D454" s="28"/>
      <c r="E454" s="133">
        <v>43167</v>
      </c>
      <c r="F454" s="133">
        <v>43168</v>
      </c>
      <c r="G454" s="133">
        <v>43199</v>
      </c>
      <c r="H454" s="133"/>
      <c r="I454" s="131" t="s">
        <v>28</v>
      </c>
      <c r="J454" s="30"/>
      <c r="K454" s="129" t="s">
        <v>86</v>
      </c>
      <c r="L454" s="30"/>
      <c r="M454" s="127" t="s">
        <v>73</v>
      </c>
      <c r="N454" s="28"/>
      <c r="O454" s="33"/>
      <c r="P454" s="63"/>
      <c r="Q454" s="35"/>
      <c r="Y454" s="44"/>
      <c r="Z454" s="44"/>
    </row>
    <row r="455" spans="1:26" s="36" customFormat="1" ht="12.75" customHeight="1" x14ac:dyDescent="0.2">
      <c r="A455" s="128"/>
      <c r="B455" s="136"/>
      <c r="C455" s="128"/>
      <c r="D455" s="28"/>
      <c r="E455" s="134"/>
      <c r="F455" s="134"/>
      <c r="G455" s="134"/>
      <c r="H455" s="134"/>
      <c r="I455" s="132"/>
      <c r="J455" s="30"/>
      <c r="K455" s="130"/>
      <c r="L455" s="30"/>
      <c r="M455" s="128"/>
      <c r="N455" s="28"/>
      <c r="O455" s="34"/>
      <c r="P455" s="64"/>
      <c r="Q455" s="35"/>
      <c r="Y455" s="44"/>
      <c r="Z455" s="44"/>
    </row>
    <row r="456" spans="1:26" s="36" customFormat="1" ht="15" customHeight="1" x14ac:dyDescent="0.2">
      <c r="A456" s="127" t="s">
        <v>343</v>
      </c>
      <c r="B456" s="135" t="s">
        <v>1888</v>
      </c>
      <c r="C456" s="127" t="s">
        <v>52</v>
      </c>
      <c r="D456" s="28"/>
      <c r="E456" s="133">
        <v>43167</v>
      </c>
      <c r="F456" s="133">
        <v>43168</v>
      </c>
      <c r="G456" s="133">
        <v>43199</v>
      </c>
      <c r="H456" s="133">
        <v>43186</v>
      </c>
      <c r="I456" s="131" t="s">
        <v>16</v>
      </c>
      <c r="J456" s="30"/>
      <c r="K456" s="129" t="s">
        <v>94</v>
      </c>
      <c r="L456" s="30"/>
      <c r="M456" s="127" t="s">
        <v>14</v>
      </c>
      <c r="N456" s="28"/>
      <c r="O456" s="33"/>
      <c r="P456" s="63"/>
      <c r="Q456" s="35"/>
      <c r="Y456" s="44"/>
      <c r="Z456" s="44"/>
    </row>
    <row r="457" spans="1:26" s="36" customFormat="1" ht="15" customHeight="1" x14ac:dyDescent="0.2">
      <c r="A457" s="128"/>
      <c r="B457" s="136"/>
      <c r="C457" s="128"/>
      <c r="D457" s="28"/>
      <c r="E457" s="134"/>
      <c r="F457" s="134"/>
      <c r="G457" s="134"/>
      <c r="H457" s="134"/>
      <c r="I457" s="132"/>
      <c r="J457" s="30"/>
      <c r="K457" s="130"/>
      <c r="L457" s="30"/>
      <c r="M457" s="128"/>
      <c r="N457" s="35"/>
      <c r="O457" s="34"/>
      <c r="P457" s="64"/>
      <c r="Q457" s="35"/>
      <c r="Y457" s="44"/>
      <c r="Z457" s="44"/>
    </row>
    <row r="458" spans="1:26" s="36" customFormat="1" ht="15" customHeight="1" x14ac:dyDescent="0.2">
      <c r="A458" s="127" t="s">
        <v>344</v>
      </c>
      <c r="B458" s="135" t="s">
        <v>1889</v>
      </c>
      <c r="C458" s="127" t="s">
        <v>52</v>
      </c>
      <c r="D458" s="28"/>
      <c r="E458" s="133">
        <v>43167</v>
      </c>
      <c r="F458" s="133">
        <v>43168</v>
      </c>
      <c r="G458" s="133">
        <v>43199</v>
      </c>
      <c r="H458" s="133">
        <v>43193</v>
      </c>
      <c r="I458" s="131" t="s">
        <v>16</v>
      </c>
      <c r="J458" s="30"/>
      <c r="K458" s="129" t="s">
        <v>94</v>
      </c>
      <c r="L458" s="30"/>
      <c r="M458" s="127" t="s">
        <v>14</v>
      </c>
      <c r="N458" s="28"/>
      <c r="O458" s="33"/>
      <c r="P458" s="62"/>
      <c r="Q458" s="35"/>
      <c r="Y458" s="44"/>
      <c r="Z458" s="44"/>
    </row>
    <row r="459" spans="1:26" s="36" customFormat="1" ht="15" customHeight="1" x14ac:dyDescent="0.2">
      <c r="A459" s="128"/>
      <c r="B459" s="136"/>
      <c r="C459" s="128"/>
      <c r="D459" s="28"/>
      <c r="E459" s="134"/>
      <c r="F459" s="134"/>
      <c r="G459" s="134"/>
      <c r="H459" s="134"/>
      <c r="I459" s="132"/>
      <c r="J459" s="30"/>
      <c r="K459" s="130"/>
      <c r="L459" s="30"/>
      <c r="M459" s="128"/>
      <c r="N459" s="28"/>
      <c r="O459" s="34"/>
      <c r="P459" s="64"/>
      <c r="Q459" s="28"/>
      <c r="Y459" s="44"/>
      <c r="Z459" s="44"/>
    </row>
    <row r="460" spans="1:26" s="36" customFormat="1" ht="12.75" customHeight="1" x14ac:dyDescent="0.2">
      <c r="A460" s="127" t="s">
        <v>345</v>
      </c>
      <c r="B460" s="135" t="s">
        <v>1891</v>
      </c>
      <c r="C460" s="127" t="s">
        <v>52</v>
      </c>
      <c r="D460" s="28"/>
      <c r="E460" s="133">
        <v>43167</v>
      </c>
      <c r="F460" s="133">
        <v>43168</v>
      </c>
      <c r="G460" s="133">
        <v>43199</v>
      </c>
      <c r="H460" s="133">
        <v>43200</v>
      </c>
      <c r="I460" s="131" t="s">
        <v>29</v>
      </c>
      <c r="J460" s="30"/>
      <c r="K460" s="129" t="s">
        <v>95</v>
      </c>
      <c r="L460" s="30"/>
      <c r="M460" s="127" t="s">
        <v>74</v>
      </c>
      <c r="N460" s="28"/>
      <c r="O460" s="33"/>
      <c r="P460" s="63"/>
      <c r="Q460" s="35"/>
      <c r="Y460" s="44"/>
      <c r="Z460" s="44"/>
    </row>
    <row r="461" spans="1:26" s="36" customFormat="1" ht="12.75" customHeight="1" x14ac:dyDescent="0.2">
      <c r="A461" s="128"/>
      <c r="B461" s="136"/>
      <c r="C461" s="128"/>
      <c r="D461" s="28"/>
      <c r="E461" s="134"/>
      <c r="F461" s="134"/>
      <c r="G461" s="134"/>
      <c r="H461" s="134"/>
      <c r="I461" s="132"/>
      <c r="J461" s="30"/>
      <c r="K461" s="130"/>
      <c r="L461" s="30"/>
      <c r="M461" s="128"/>
      <c r="N461" s="28"/>
      <c r="O461" s="34"/>
      <c r="P461" s="64"/>
      <c r="Q461" s="35"/>
      <c r="Y461" s="44"/>
      <c r="Z461" s="44"/>
    </row>
    <row r="462" spans="1:26" s="36" customFormat="1" ht="15" customHeight="1" x14ac:dyDescent="0.2">
      <c r="A462" s="127" t="s">
        <v>346</v>
      </c>
      <c r="B462" s="135" t="s">
        <v>1892</v>
      </c>
      <c r="C462" s="127" t="s">
        <v>52</v>
      </c>
      <c r="D462" s="28"/>
      <c r="E462" s="133">
        <v>43167</v>
      </c>
      <c r="F462" s="133">
        <v>43168</v>
      </c>
      <c r="G462" s="133">
        <v>43199</v>
      </c>
      <c r="H462" s="133">
        <v>43172</v>
      </c>
      <c r="I462" s="131" t="s">
        <v>16</v>
      </c>
      <c r="J462" s="30"/>
      <c r="K462" s="129" t="s">
        <v>94</v>
      </c>
      <c r="L462" s="30"/>
      <c r="M462" s="127" t="s">
        <v>14</v>
      </c>
      <c r="N462" s="28"/>
      <c r="O462" s="33"/>
      <c r="P462" s="63"/>
      <c r="Q462" s="35"/>
      <c r="Y462" s="44"/>
      <c r="Z462" s="44"/>
    </row>
    <row r="463" spans="1:26" s="36" customFormat="1" ht="15" customHeight="1" x14ac:dyDescent="0.2">
      <c r="A463" s="128"/>
      <c r="B463" s="136"/>
      <c r="C463" s="128"/>
      <c r="D463" s="28"/>
      <c r="E463" s="134"/>
      <c r="F463" s="134"/>
      <c r="G463" s="134"/>
      <c r="H463" s="134"/>
      <c r="I463" s="132"/>
      <c r="J463" s="30"/>
      <c r="K463" s="130"/>
      <c r="L463" s="30"/>
      <c r="M463" s="128"/>
      <c r="N463" s="35"/>
      <c r="O463" s="34"/>
      <c r="P463" s="64"/>
      <c r="Q463" s="35"/>
      <c r="Y463" s="44"/>
      <c r="Z463" s="44"/>
    </row>
    <row r="464" spans="1:26" s="36" customFormat="1" ht="15" customHeight="1" x14ac:dyDescent="0.2">
      <c r="A464" s="127" t="s">
        <v>347</v>
      </c>
      <c r="B464" s="135" t="s">
        <v>1893</v>
      </c>
      <c r="C464" s="127" t="s">
        <v>52</v>
      </c>
      <c r="D464" s="28"/>
      <c r="E464" s="133">
        <v>43168</v>
      </c>
      <c r="F464" s="133">
        <v>43171</v>
      </c>
      <c r="G464" s="133">
        <v>43200</v>
      </c>
      <c r="H464" s="133">
        <v>43175</v>
      </c>
      <c r="I464" s="131" t="s">
        <v>16</v>
      </c>
      <c r="J464" s="30"/>
      <c r="K464" s="129" t="s">
        <v>94</v>
      </c>
      <c r="L464" s="30"/>
      <c r="M464" s="127" t="s">
        <v>14</v>
      </c>
      <c r="N464" s="28"/>
      <c r="O464" s="33"/>
      <c r="P464" s="62"/>
      <c r="Q464" s="35"/>
      <c r="Y464" s="44"/>
      <c r="Z464" s="44"/>
    </row>
    <row r="465" spans="1:26" s="36" customFormat="1" ht="15" customHeight="1" x14ac:dyDescent="0.2">
      <c r="A465" s="128"/>
      <c r="B465" s="136"/>
      <c r="C465" s="128"/>
      <c r="D465" s="28"/>
      <c r="E465" s="134"/>
      <c r="F465" s="134"/>
      <c r="G465" s="134"/>
      <c r="H465" s="134"/>
      <c r="I465" s="132"/>
      <c r="J465" s="30"/>
      <c r="K465" s="130"/>
      <c r="L465" s="30"/>
      <c r="M465" s="128"/>
      <c r="N465" s="28"/>
      <c r="O465" s="34"/>
      <c r="P465" s="64"/>
      <c r="Q465" s="28"/>
      <c r="Y465" s="44"/>
      <c r="Z465" s="44"/>
    </row>
    <row r="466" spans="1:26" s="36" customFormat="1" ht="12.75" customHeight="1" x14ac:dyDescent="0.2">
      <c r="A466" s="127" t="s">
        <v>348</v>
      </c>
      <c r="B466" s="135" t="s">
        <v>1902</v>
      </c>
      <c r="C466" s="127" t="s">
        <v>52</v>
      </c>
      <c r="D466" s="28"/>
      <c r="E466" s="133">
        <v>43167</v>
      </c>
      <c r="F466" s="133">
        <v>43168</v>
      </c>
      <c r="G466" s="133">
        <v>43199</v>
      </c>
      <c r="H466" s="133">
        <v>43193</v>
      </c>
      <c r="I466" s="131" t="s">
        <v>16</v>
      </c>
      <c r="J466" s="30"/>
      <c r="K466" s="129" t="s">
        <v>94</v>
      </c>
      <c r="L466" s="30"/>
      <c r="M466" s="127" t="s">
        <v>14</v>
      </c>
      <c r="N466" s="28"/>
      <c r="O466" s="33"/>
      <c r="P466" s="63"/>
      <c r="Q466" s="35"/>
      <c r="Y466" s="44"/>
      <c r="Z466" s="44"/>
    </row>
    <row r="467" spans="1:26" s="36" customFormat="1" ht="12.75" customHeight="1" x14ac:dyDescent="0.2">
      <c r="A467" s="128"/>
      <c r="B467" s="136"/>
      <c r="C467" s="128"/>
      <c r="D467" s="28"/>
      <c r="E467" s="134"/>
      <c r="F467" s="134"/>
      <c r="G467" s="134"/>
      <c r="H467" s="134"/>
      <c r="I467" s="132"/>
      <c r="J467" s="30"/>
      <c r="K467" s="130"/>
      <c r="L467" s="30"/>
      <c r="M467" s="128"/>
      <c r="N467" s="28"/>
      <c r="O467" s="34"/>
      <c r="P467" s="64"/>
      <c r="Q467" s="35"/>
      <c r="Y467" s="44"/>
      <c r="Z467" s="44"/>
    </row>
    <row r="468" spans="1:26" s="36" customFormat="1" ht="15" customHeight="1" x14ac:dyDescent="0.2">
      <c r="A468" s="127" t="s">
        <v>349</v>
      </c>
      <c r="B468" s="135" t="s">
        <v>1894</v>
      </c>
      <c r="C468" s="127" t="s">
        <v>52</v>
      </c>
      <c r="D468" s="28"/>
      <c r="E468" s="133">
        <v>43168</v>
      </c>
      <c r="F468" s="133">
        <v>43171</v>
      </c>
      <c r="G468" s="133">
        <v>43200</v>
      </c>
      <c r="H468" s="133">
        <v>43230</v>
      </c>
      <c r="I468" s="131" t="s">
        <v>28</v>
      </c>
      <c r="J468" s="30"/>
      <c r="K468" s="129" t="s">
        <v>94</v>
      </c>
      <c r="L468" s="30"/>
      <c r="M468" s="127" t="s">
        <v>14</v>
      </c>
      <c r="N468" s="28"/>
      <c r="O468" s="33"/>
      <c r="P468" s="63"/>
      <c r="Q468" s="35"/>
      <c r="Y468" s="44"/>
      <c r="Z468" s="44"/>
    </row>
    <row r="469" spans="1:26" s="36" customFormat="1" ht="15" customHeight="1" x14ac:dyDescent="0.2">
      <c r="A469" s="128"/>
      <c r="B469" s="136"/>
      <c r="C469" s="128"/>
      <c r="D469" s="28"/>
      <c r="E469" s="134"/>
      <c r="F469" s="134"/>
      <c r="G469" s="134"/>
      <c r="H469" s="134"/>
      <c r="I469" s="132"/>
      <c r="J469" s="30"/>
      <c r="K469" s="130"/>
      <c r="L469" s="30"/>
      <c r="M469" s="128"/>
      <c r="N469" s="35"/>
      <c r="O469" s="34"/>
      <c r="P469" s="64"/>
      <c r="Q469" s="35"/>
      <c r="Y469" s="44"/>
      <c r="Z469" s="44"/>
    </row>
    <row r="470" spans="1:26" s="36" customFormat="1" ht="15" customHeight="1" x14ac:dyDescent="0.2">
      <c r="A470" s="127" t="s">
        <v>350</v>
      </c>
      <c r="B470" s="135" t="s">
        <v>1895</v>
      </c>
      <c r="C470" s="127" t="s">
        <v>52</v>
      </c>
      <c r="D470" s="28"/>
      <c r="E470" s="133">
        <v>43168</v>
      </c>
      <c r="F470" s="133">
        <v>43171</v>
      </c>
      <c r="G470" s="133">
        <v>43200</v>
      </c>
      <c r="H470" s="133">
        <v>43241</v>
      </c>
      <c r="I470" s="131" t="s">
        <v>28</v>
      </c>
      <c r="J470" s="30"/>
      <c r="K470" s="129" t="s">
        <v>94</v>
      </c>
      <c r="L470" s="30"/>
      <c r="M470" s="127" t="s">
        <v>14</v>
      </c>
      <c r="N470" s="28"/>
      <c r="O470" s="33"/>
      <c r="P470" s="62"/>
      <c r="Q470" s="35"/>
      <c r="Y470" s="44"/>
      <c r="Z470" s="44"/>
    </row>
    <row r="471" spans="1:26" s="36" customFormat="1" ht="15" customHeight="1" x14ac:dyDescent="0.2">
      <c r="A471" s="128"/>
      <c r="B471" s="136"/>
      <c r="C471" s="128"/>
      <c r="D471" s="28"/>
      <c r="E471" s="134"/>
      <c r="F471" s="134"/>
      <c r="G471" s="134"/>
      <c r="H471" s="134"/>
      <c r="I471" s="132"/>
      <c r="J471" s="30"/>
      <c r="K471" s="130"/>
      <c r="L471" s="30"/>
      <c r="M471" s="128"/>
      <c r="N471" s="28"/>
      <c r="O471" s="34"/>
      <c r="P471" s="64"/>
      <c r="Q471" s="28"/>
      <c r="Y471" s="44"/>
      <c r="Z471" s="44"/>
    </row>
    <row r="472" spans="1:26" s="36" customFormat="1" ht="21.75" customHeight="1" x14ac:dyDescent="0.2">
      <c r="A472" s="127" t="s">
        <v>351</v>
      </c>
      <c r="B472" s="135" t="s">
        <v>1896</v>
      </c>
      <c r="C472" s="127" t="s">
        <v>52</v>
      </c>
      <c r="D472" s="28"/>
      <c r="E472" s="133">
        <v>43168</v>
      </c>
      <c r="F472" s="133">
        <v>43171</v>
      </c>
      <c r="G472" s="133">
        <v>43200</v>
      </c>
      <c r="H472" s="133">
        <v>43175</v>
      </c>
      <c r="I472" s="131" t="s">
        <v>16</v>
      </c>
      <c r="J472" s="30"/>
      <c r="K472" s="129" t="s">
        <v>94</v>
      </c>
      <c r="L472" s="30"/>
      <c r="M472" s="127" t="s">
        <v>14</v>
      </c>
      <c r="N472" s="28"/>
      <c r="O472" s="33"/>
      <c r="P472" s="63"/>
      <c r="Q472" s="35"/>
      <c r="Y472" s="44"/>
      <c r="Z472" s="44"/>
    </row>
    <row r="473" spans="1:26" s="36" customFormat="1" ht="12.75" customHeight="1" x14ac:dyDescent="0.2">
      <c r="A473" s="128"/>
      <c r="B473" s="136"/>
      <c r="C473" s="128"/>
      <c r="D473" s="28"/>
      <c r="E473" s="134"/>
      <c r="F473" s="134"/>
      <c r="G473" s="134"/>
      <c r="H473" s="134"/>
      <c r="I473" s="132"/>
      <c r="J473" s="30"/>
      <c r="K473" s="130"/>
      <c r="L473" s="30"/>
      <c r="M473" s="128"/>
      <c r="N473" s="28"/>
      <c r="O473" s="34"/>
      <c r="P473" s="64"/>
      <c r="Q473" s="35"/>
      <c r="Y473" s="44"/>
      <c r="Z473" s="44"/>
    </row>
    <row r="474" spans="1:26" s="36" customFormat="1" ht="27.75" customHeight="1" x14ac:dyDescent="0.2">
      <c r="A474" s="127" t="s">
        <v>352</v>
      </c>
      <c r="B474" s="135" t="s">
        <v>1897</v>
      </c>
      <c r="C474" s="127" t="s">
        <v>51</v>
      </c>
      <c r="D474" s="28"/>
      <c r="E474" s="133">
        <v>43158</v>
      </c>
      <c r="F474" s="133">
        <v>43159</v>
      </c>
      <c r="G474" s="133">
        <v>43186</v>
      </c>
      <c r="H474" s="133">
        <v>43175</v>
      </c>
      <c r="I474" s="131" t="s">
        <v>16</v>
      </c>
      <c r="J474" s="30"/>
      <c r="K474" s="129" t="s">
        <v>94</v>
      </c>
      <c r="L474" s="30"/>
      <c r="M474" s="127" t="s">
        <v>14</v>
      </c>
      <c r="N474" s="28"/>
      <c r="O474" s="33"/>
      <c r="P474" s="63"/>
      <c r="Q474" s="35"/>
      <c r="Y474" s="44"/>
      <c r="Z474" s="44"/>
    </row>
    <row r="475" spans="1:26" s="36" customFormat="1" ht="15" customHeight="1" x14ac:dyDescent="0.2">
      <c r="A475" s="128"/>
      <c r="B475" s="136"/>
      <c r="C475" s="128"/>
      <c r="D475" s="28"/>
      <c r="E475" s="134"/>
      <c r="F475" s="134"/>
      <c r="G475" s="134"/>
      <c r="H475" s="134"/>
      <c r="I475" s="132"/>
      <c r="J475" s="30"/>
      <c r="K475" s="130"/>
      <c r="L475" s="30"/>
      <c r="M475" s="128"/>
      <c r="N475" s="35"/>
      <c r="O475" s="34"/>
      <c r="P475" s="64"/>
      <c r="Q475" s="35"/>
      <c r="Y475" s="44"/>
      <c r="Z475" s="44"/>
    </row>
    <row r="476" spans="1:26" s="36" customFormat="1" ht="20.25" customHeight="1" x14ac:dyDescent="0.2">
      <c r="A476" s="127" t="s">
        <v>353</v>
      </c>
      <c r="B476" s="135" t="s">
        <v>1898</v>
      </c>
      <c r="C476" s="127" t="s">
        <v>52</v>
      </c>
      <c r="D476" s="28"/>
      <c r="E476" s="133">
        <v>43168</v>
      </c>
      <c r="F476" s="133">
        <v>43171</v>
      </c>
      <c r="G476" s="133">
        <v>43200</v>
      </c>
      <c r="H476" s="133">
        <v>43230</v>
      </c>
      <c r="I476" s="131" t="s">
        <v>28</v>
      </c>
      <c r="J476" s="30"/>
      <c r="K476" s="129" t="s">
        <v>94</v>
      </c>
      <c r="L476" s="30"/>
      <c r="M476" s="127" t="s">
        <v>14</v>
      </c>
      <c r="N476" s="28"/>
      <c r="O476" s="33"/>
      <c r="P476" s="63"/>
      <c r="Q476" s="35"/>
      <c r="Y476" s="44"/>
      <c r="Z476" s="44"/>
    </row>
    <row r="477" spans="1:26" s="36" customFormat="1" ht="15" customHeight="1" x14ac:dyDescent="0.2">
      <c r="A477" s="128"/>
      <c r="B477" s="136"/>
      <c r="C477" s="128"/>
      <c r="D477" s="28"/>
      <c r="E477" s="134"/>
      <c r="F477" s="134"/>
      <c r="G477" s="134"/>
      <c r="H477" s="134"/>
      <c r="I477" s="132"/>
      <c r="J477" s="30"/>
      <c r="K477" s="130"/>
      <c r="L477" s="30"/>
      <c r="M477" s="128"/>
      <c r="N477" s="35"/>
      <c r="O477" s="34"/>
      <c r="P477" s="64"/>
      <c r="Q477" s="28"/>
      <c r="Y477" s="44"/>
      <c r="Z477" s="44"/>
    </row>
    <row r="478" spans="1:26" s="36" customFormat="1" ht="23.25" customHeight="1" x14ac:dyDescent="0.2">
      <c r="A478" s="127" t="s">
        <v>354</v>
      </c>
      <c r="B478" s="135" t="s">
        <v>1903</v>
      </c>
      <c r="C478" s="127" t="s">
        <v>52</v>
      </c>
      <c r="D478" s="28"/>
      <c r="E478" s="133">
        <v>43171</v>
      </c>
      <c r="F478" s="133">
        <v>43172</v>
      </c>
      <c r="G478" s="133">
        <v>43201</v>
      </c>
      <c r="H478" s="133">
        <v>43242</v>
      </c>
      <c r="I478" s="131" t="s">
        <v>28</v>
      </c>
      <c r="J478" s="30"/>
      <c r="K478" s="129" t="s">
        <v>94</v>
      </c>
      <c r="L478" s="30"/>
      <c r="M478" s="127" t="s">
        <v>15</v>
      </c>
      <c r="N478" s="28"/>
      <c r="O478" s="33"/>
      <c r="P478" s="63" t="s">
        <v>1683</v>
      </c>
      <c r="Q478" s="35"/>
      <c r="Y478" s="44"/>
      <c r="Z478" s="44"/>
    </row>
    <row r="479" spans="1:26" s="36" customFormat="1" ht="12.75" customHeight="1" x14ac:dyDescent="0.2">
      <c r="A479" s="128"/>
      <c r="B479" s="136"/>
      <c r="C479" s="128"/>
      <c r="D479" s="28"/>
      <c r="E479" s="134"/>
      <c r="F479" s="134"/>
      <c r="G479" s="134"/>
      <c r="H479" s="134"/>
      <c r="I479" s="132"/>
      <c r="J479" s="30"/>
      <c r="K479" s="130"/>
      <c r="L479" s="30"/>
      <c r="M479" s="128"/>
      <c r="N479" s="28"/>
      <c r="O479" s="34"/>
      <c r="P479" s="64"/>
      <c r="Q479" s="35"/>
      <c r="Y479" s="44"/>
      <c r="Z479" s="44"/>
    </row>
    <row r="480" spans="1:26" s="36" customFormat="1" ht="18" customHeight="1" x14ac:dyDescent="0.2">
      <c r="A480" s="127" t="s">
        <v>355</v>
      </c>
      <c r="B480" s="135" t="s">
        <v>1899</v>
      </c>
      <c r="C480" s="127" t="s">
        <v>52</v>
      </c>
      <c r="D480" s="28"/>
      <c r="E480" s="133">
        <v>43171</v>
      </c>
      <c r="F480" s="133">
        <v>43172</v>
      </c>
      <c r="G480" s="133">
        <v>43201</v>
      </c>
      <c r="H480" s="133">
        <v>43181</v>
      </c>
      <c r="I480" s="131" t="s">
        <v>16</v>
      </c>
      <c r="J480" s="30"/>
      <c r="K480" s="129" t="s">
        <v>94</v>
      </c>
      <c r="L480" s="30"/>
      <c r="M480" s="127" t="s">
        <v>15</v>
      </c>
      <c r="N480" s="28"/>
      <c r="O480" s="33" t="s">
        <v>27</v>
      </c>
      <c r="P480" s="63"/>
      <c r="Q480" s="35"/>
      <c r="Y480" s="44"/>
      <c r="Z480" s="44"/>
    </row>
    <row r="481" spans="1:26" s="36" customFormat="1" ht="15" customHeight="1" x14ac:dyDescent="0.2">
      <c r="A481" s="128"/>
      <c r="B481" s="136"/>
      <c r="C481" s="128"/>
      <c r="D481" s="28"/>
      <c r="E481" s="134"/>
      <c r="F481" s="134"/>
      <c r="G481" s="134"/>
      <c r="H481" s="134"/>
      <c r="I481" s="132"/>
      <c r="J481" s="30"/>
      <c r="K481" s="130"/>
      <c r="L481" s="30"/>
      <c r="M481" s="128"/>
      <c r="N481" s="35"/>
      <c r="O481" s="34"/>
      <c r="P481" s="64"/>
      <c r="Q481" s="35"/>
      <c r="Y481" s="44"/>
      <c r="Z481" s="44"/>
    </row>
    <row r="482" spans="1:26" s="36" customFormat="1" ht="15" customHeight="1" x14ac:dyDescent="0.2">
      <c r="A482" s="127" t="s">
        <v>356</v>
      </c>
      <c r="B482" s="135" t="s">
        <v>1900</v>
      </c>
      <c r="C482" s="127" t="s">
        <v>52</v>
      </c>
      <c r="D482" s="28"/>
      <c r="E482" s="133">
        <v>43171</v>
      </c>
      <c r="F482" s="133">
        <v>43172</v>
      </c>
      <c r="G482" s="133">
        <v>43201</v>
      </c>
      <c r="H482" s="133">
        <v>43199</v>
      </c>
      <c r="I482" s="131" t="s">
        <v>16</v>
      </c>
      <c r="J482" s="30"/>
      <c r="K482" s="129" t="s">
        <v>94</v>
      </c>
      <c r="L482" s="30"/>
      <c r="M482" s="127" t="s">
        <v>14</v>
      </c>
      <c r="N482" s="28"/>
      <c r="O482" s="33"/>
      <c r="P482" s="62"/>
      <c r="Q482" s="35"/>
      <c r="Y482" s="44"/>
      <c r="Z482" s="44"/>
    </row>
    <row r="483" spans="1:26" s="36" customFormat="1" ht="15" customHeight="1" x14ac:dyDescent="0.2">
      <c r="A483" s="128"/>
      <c r="B483" s="136"/>
      <c r="C483" s="128"/>
      <c r="D483" s="28"/>
      <c r="E483" s="134"/>
      <c r="F483" s="134"/>
      <c r="G483" s="134"/>
      <c r="H483" s="134"/>
      <c r="I483" s="132"/>
      <c r="J483" s="30"/>
      <c r="K483" s="130"/>
      <c r="L483" s="30"/>
      <c r="M483" s="128"/>
      <c r="N483" s="28"/>
      <c r="O483" s="34"/>
      <c r="P483" s="64"/>
      <c r="Q483" s="28"/>
      <c r="Y483" s="44"/>
      <c r="Z483" s="44"/>
    </row>
    <row r="484" spans="1:26" s="36" customFormat="1" ht="12.75" customHeight="1" x14ac:dyDescent="0.2">
      <c r="A484" s="127" t="s">
        <v>357</v>
      </c>
      <c r="B484" s="135" t="s">
        <v>1901</v>
      </c>
      <c r="C484" s="127" t="s">
        <v>52</v>
      </c>
      <c r="D484" s="28"/>
      <c r="E484" s="133">
        <v>43171</v>
      </c>
      <c r="F484" s="133">
        <v>43172</v>
      </c>
      <c r="G484" s="133">
        <v>43201</v>
      </c>
      <c r="H484" s="133">
        <v>43188</v>
      </c>
      <c r="I484" s="131" t="s">
        <v>16</v>
      </c>
      <c r="J484" s="30"/>
      <c r="K484" s="129" t="s">
        <v>94</v>
      </c>
      <c r="L484" s="30"/>
      <c r="M484" s="127" t="s">
        <v>14</v>
      </c>
      <c r="N484" s="28"/>
      <c r="O484" s="33"/>
      <c r="P484" s="63"/>
      <c r="Q484" s="35"/>
      <c r="Y484" s="44"/>
      <c r="Z484" s="44"/>
    </row>
    <row r="485" spans="1:26" s="36" customFormat="1" ht="12.75" customHeight="1" x14ac:dyDescent="0.2">
      <c r="A485" s="128"/>
      <c r="B485" s="136"/>
      <c r="C485" s="128"/>
      <c r="D485" s="28"/>
      <c r="E485" s="134"/>
      <c r="F485" s="134"/>
      <c r="G485" s="134"/>
      <c r="H485" s="134"/>
      <c r="I485" s="132"/>
      <c r="J485" s="30"/>
      <c r="K485" s="130"/>
      <c r="L485" s="30"/>
      <c r="M485" s="128"/>
      <c r="N485" s="28"/>
      <c r="O485" s="34"/>
      <c r="P485" s="64"/>
      <c r="Q485" s="35"/>
      <c r="Y485" s="44"/>
      <c r="Z485" s="44"/>
    </row>
    <row r="486" spans="1:26" s="36" customFormat="1" ht="15" customHeight="1" x14ac:dyDescent="0.2">
      <c r="A486" s="127" t="s">
        <v>358</v>
      </c>
      <c r="B486" s="135" t="s">
        <v>1904</v>
      </c>
      <c r="C486" s="127" t="s">
        <v>52</v>
      </c>
      <c r="D486" s="28"/>
      <c r="E486" s="133">
        <v>43173</v>
      </c>
      <c r="F486" s="133">
        <v>43174</v>
      </c>
      <c r="G486" s="133">
        <v>43203</v>
      </c>
      <c r="H486" s="133">
        <v>43174</v>
      </c>
      <c r="I486" s="131" t="s">
        <v>16</v>
      </c>
      <c r="J486" s="30"/>
      <c r="K486" s="129" t="s">
        <v>94</v>
      </c>
      <c r="L486" s="30"/>
      <c r="M486" s="127" t="s">
        <v>17</v>
      </c>
      <c r="N486" s="28"/>
      <c r="O486" s="33" t="s">
        <v>82</v>
      </c>
      <c r="P486" s="63"/>
      <c r="Q486" s="35"/>
      <c r="Y486" s="44"/>
      <c r="Z486" s="44"/>
    </row>
    <row r="487" spans="1:26" s="36" customFormat="1" ht="15" customHeight="1" x14ac:dyDescent="0.2">
      <c r="A487" s="128"/>
      <c r="B487" s="136"/>
      <c r="C487" s="128"/>
      <c r="D487" s="28"/>
      <c r="E487" s="134"/>
      <c r="F487" s="134"/>
      <c r="G487" s="134"/>
      <c r="H487" s="134"/>
      <c r="I487" s="132"/>
      <c r="J487" s="30"/>
      <c r="K487" s="130"/>
      <c r="L487" s="30"/>
      <c r="M487" s="128"/>
      <c r="N487" s="35"/>
      <c r="O487" s="34"/>
      <c r="P487" s="64"/>
      <c r="Q487" s="35"/>
      <c r="Y487" s="44"/>
      <c r="Z487" s="44"/>
    </row>
    <row r="488" spans="1:26" s="36" customFormat="1" ht="15" customHeight="1" x14ac:dyDescent="0.2">
      <c r="A488" s="127" t="s">
        <v>359</v>
      </c>
      <c r="B488" s="135" t="s">
        <v>1905</v>
      </c>
      <c r="C488" s="127" t="s">
        <v>52</v>
      </c>
      <c r="D488" s="28"/>
      <c r="E488" s="133">
        <v>43172</v>
      </c>
      <c r="F488" s="133">
        <v>43173</v>
      </c>
      <c r="G488" s="133">
        <v>43202</v>
      </c>
      <c r="H488" s="133">
        <v>43194</v>
      </c>
      <c r="I488" s="131" t="s">
        <v>16</v>
      </c>
      <c r="J488" s="30"/>
      <c r="K488" s="129" t="s">
        <v>94</v>
      </c>
      <c r="L488" s="30"/>
      <c r="M488" s="127" t="s">
        <v>17</v>
      </c>
      <c r="N488" s="28"/>
      <c r="O488" s="33" t="s">
        <v>20</v>
      </c>
      <c r="P488" s="62"/>
      <c r="Q488" s="35"/>
      <c r="Y488" s="44"/>
      <c r="Z488" s="44"/>
    </row>
    <row r="489" spans="1:26" s="36" customFormat="1" ht="15" customHeight="1" x14ac:dyDescent="0.2">
      <c r="A489" s="128"/>
      <c r="B489" s="136"/>
      <c r="C489" s="128"/>
      <c r="D489" s="28"/>
      <c r="E489" s="134"/>
      <c r="F489" s="134"/>
      <c r="G489" s="134"/>
      <c r="H489" s="134"/>
      <c r="I489" s="132"/>
      <c r="J489" s="30"/>
      <c r="K489" s="130"/>
      <c r="L489" s="30"/>
      <c r="M489" s="128"/>
      <c r="N489" s="28"/>
      <c r="O489" s="34"/>
      <c r="P489" s="64"/>
      <c r="Q489" s="28"/>
      <c r="Y489" s="44"/>
      <c r="Z489" s="44"/>
    </row>
    <row r="490" spans="1:26" s="36" customFormat="1" ht="12.75" customHeight="1" x14ac:dyDescent="0.2">
      <c r="A490" s="127" t="s">
        <v>360</v>
      </c>
      <c r="B490" s="135" t="s">
        <v>1906</v>
      </c>
      <c r="C490" s="127" t="s">
        <v>52</v>
      </c>
      <c r="D490" s="28"/>
      <c r="E490" s="133">
        <v>43172</v>
      </c>
      <c r="F490" s="133">
        <v>43173</v>
      </c>
      <c r="G490" s="133">
        <v>43202</v>
      </c>
      <c r="H490" s="133">
        <v>43194</v>
      </c>
      <c r="I490" s="131" t="s">
        <v>16</v>
      </c>
      <c r="J490" s="30"/>
      <c r="K490" s="129" t="s">
        <v>94</v>
      </c>
      <c r="L490" s="30"/>
      <c r="M490" s="127" t="s">
        <v>14</v>
      </c>
      <c r="N490" s="28"/>
      <c r="O490" s="33"/>
      <c r="P490" s="63"/>
      <c r="Q490" s="35"/>
      <c r="Y490" s="44"/>
      <c r="Z490" s="44"/>
    </row>
    <row r="491" spans="1:26" s="36" customFormat="1" ht="12.75" customHeight="1" x14ac:dyDescent="0.2">
      <c r="A491" s="128"/>
      <c r="B491" s="136"/>
      <c r="C491" s="128"/>
      <c r="D491" s="28"/>
      <c r="E491" s="134"/>
      <c r="F491" s="134"/>
      <c r="G491" s="134"/>
      <c r="H491" s="134"/>
      <c r="I491" s="132"/>
      <c r="J491" s="30"/>
      <c r="K491" s="130"/>
      <c r="L491" s="30"/>
      <c r="M491" s="128"/>
      <c r="N491" s="28"/>
      <c r="O491" s="34"/>
      <c r="P491" s="64"/>
      <c r="Q491" s="35"/>
      <c r="Y491" s="44"/>
      <c r="Z491" s="44"/>
    </row>
    <row r="492" spans="1:26" s="36" customFormat="1" ht="15" customHeight="1" x14ac:dyDescent="0.2">
      <c r="A492" s="127" t="s">
        <v>361</v>
      </c>
      <c r="B492" s="135" t="s">
        <v>1907</v>
      </c>
      <c r="C492" s="127" t="s">
        <v>52</v>
      </c>
      <c r="D492" s="28"/>
      <c r="E492" s="133">
        <v>43172</v>
      </c>
      <c r="F492" s="133">
        <v>43173</v>
      </c>
      <c r="G492" s="133">
        <v>43202</v>
      </c>
      <c r="H492" s="133">
        <v>43241</v>
      </c>
      <c r="I492" s="131" t="s">
        <v>28</v>
      </c>
      <c r="J492" s="30"/>
      <c r="K492" s="129" t="s">
        <v>94</v>
      </c>
      <c r="L492" s="30"/>
      <c r="M492" s="127" t="s">
        <v>15</v>
      </c>
      <c r="N492" s="28"/>
      <c r="O492" s="33"/>
      <c r="P492" s="63" t="s">
        <v>1683</v>
      </c>
      <c r="Q492" s="35"/>
      <c r="Y492" s="44"/>
      <c r="Z492" s="44"/>
    </row>
    <row r="493" spans="1:26" s="36" customFormat="1" ht="15" customHeight="1" x14ac:dyDescent="0.2">
      <c r="A493" s="128"/>
      <c r="B493" s="136"/>
      <c r="C493" s="128"/>
      <c r="D493" s="28"/>
      <c r="E493" s="134"/>
      <c r="F493" s="134"/>
      <c r="G493" s="134"/>
      <c r="H493" s="134"/>
      <c r="I493" s="132"/>
      <c r="J493" s="30"/>
      <c r="K493" s="130"/>
      <c r="L493" s="30"/>
      <c r="M493" s="128"/>
      <c r="N493" s="35"/>
      <c r="O493" s="34"/>
      <c r="P493" s="64"/>
      <c r="Q493" s="35"/>
      <c r="Y493" s="44"/>
      <c r="Z493" s="44"/>
    </row>
    <row r="494" spans="1:26" s="36" customFormat="1" ht="15" customHeight="1" x14ac:dyDescent="0.2">
      <c r="A494" s="127" t="s">
        <v>362</v>
      </c>
      <c r="B494" s="135" t="s">
        <v>1908</v>
      </c>
      <c r="C494" s="127" t="s">
        <v>52</v>
      </c>
      <c r="D494" s="28"/>
      <c r="E494" s="133">
        <v>43172</v>
      </c>
      <c r="F494" s="133">
        <v>43173</v>
      </c>
      <c r="G494" s="133">
        <v>43202</v>
      </c>
      <c r="H494" s="133">
        <v>43174</v>
      </c>
      <c r="I494" s="131" t="s">
        <v>16</v>
      </c>
      <c r="J494" s="30"/>
      <c r="K494" s="129" t="s">
        <v>94</v>
      </c>
      <c r="L494" s="30"/>
      <c r="M494" s="127" t="s">
        <v>70</v>
      </c>
      <c r="N494" s="28"/>
      <c r="O494" s="33"/>
      <c r="P494" s="62"/>
      <c r="Q494" s="35"/>
      <c r="Y494" s="44"/>
      <c r="Z494" s="44"/>
    </row>
    <row r="495" spans="1:26" s="36" customFormat="1" ht="15" customHeight="1" x14ac:dyDescent="0.2">
      <c r="A495" s="128"/>
      <c r="B495" s="136"/>
      <c r="C495" s="128"/>
      <c r="D495" s="28"/>
      <c r="E495" s="134"/>
      <c r="F495" s="134"/>
      <c r="G495" s="134"/>
      <c r="H495" s="134"/>
      <c r="I495" s="132"/>
      <c r="J495" s="30"/>
      <c r="K495" s="130"/>
      <c r="L495" s="30"/>
      <c r="M495" s="128"/>
      <c r="N495" s="28"/>
      <c r="O495" s="34"/>
      <c r="P495" s="64"/>
      <c r="Q495" s="28"/>
      <c r="Y495" s="44"/>
      <c r="Z495" s="44"/>
    </row>
    <row r="496" spans="1:26" s="36" customFormat="1" ht="12.75" customHeight="1" x14ac:dyDescent="0.2">
      <c r="A496" s="127" t="s">
        <v>363</v>
      </c>
      <c r="B496" s="135" t="s">
        <v>1909</v>
      </c>
      <c r="C496" s="127" t="s">
        <v>52</v>
      </c>
      <c r="D496" s="28"/>
      <c r="E496" s="133">
        <v>43172</v>
      </c>
      <c r="F496" s="133">
        <v>43173</v>
      </c>
      <c r="G496" s="133">
        <v>43202</v>
      </c>
      <c r="H496" s="133">
        <v>43188</v>
      </c>
      <c r="I496" s="131" t="s">
        <v>16</v>
      </c>
      <c r="J496" s="30"/>
      <c r="K496" s="129" t="s">
        <v>94</v>
      </c>
      <c r="L496" s="30"/>
      <c r="M496" s="127" t="s">
        <v>17</v>
      </c>
      <c r="N496" s="28"/>
      <c r="O496" s="33"/>
      <c r="P496" s="63" t="s">
        <v>1973</v>
      </c>
      <c r="Q496" s="35"/>
      <c r="Y496" s="44"/>
      <c r="Z496" s="44"/>
    </row>
    <row r="497" spans="1:26" s="36" customFormat="1" ht="12.75" customHeight="1" x14ac:dyDescent="0.2">
      <c r="A497" s="128"/>
      <c r="B497" s="136"/>
      <c r="C497" s="128"/>
      <c r="D497" s="28"/>
      <c r="E497" s="134"/>
      <c r="F497" s="134"/>
      <c r="G497" s="134"/>
      <c r="H497" s="134"/>
      <c r="I497" s="132"/>
      <c r="J497" s="30"/>
      <c r="K497" s="130"/>
      <c r="L497" s="30"/>
      <c r="M497" s="128"/>
      <c r="N497" s="28"/>
      <c r="O497" s="34"/>
      <c r="P497" s="64"/>
      <c r="Q497" s="35"/>
      <c r="Y497" s="44"/>
      <c r="Z497" s="44"/>
    </row>
    <row r="498" spans="1:26" s="36" customFormat="1" ht="15" customHeight="1" x14ac:dyDescent="0.2">
      <c r="A498" s="127" t="s">
        <v>364</v>
      </c>
      <c r="B498" s="135" t="s">
        <v>1910</v>
      </c>
      <c r="C498" s="127" t="s">
        <v>52</v>
      </c>
      <c r="D498" s="28"/>
      <c r="E498" s="133">
        <v>43172</v>
      </c>
      <c r="F498" s="133">
        <v>43173</v>
      </c>
      <c r="G498" s="133">
        <v>43202</v>
      </c>
      <c r="H498" s="133">
        <v>43175</v>
      </c>
      <c r="I498" s="131" t="s">
        <v>29</v>
      </c>
      <c r="J498" s="30"/>
      <c r="K498" s="129" t="s">
        <v>22</v>
      </c>
      <c r="L498" s="30"/>
      <c r="M498" s="127" t="s">
        <v>73</v>
      </c>
      <c r="N498" s="28"/>
      <c r="O498" s="33"/>
      <c r="P498" s="63"/>
      <c r="Q498" s="35"/>
      <c r="Y498" s="44"/>
      <c r="Z498" s="44"/>
    </row>
    <row r="499" spans="1:26" s="36" customFormat="1" ht="31.5" customHeight="1" x14ac:dyDescent="0.2">
      <c r="A499" s="128"/>
      <c r="B499" s="136"/>
      <c r="C499" s="128"/>
      <c r="D499" s="28"/>
      <c r="E499" s="134"/>
      <c r="F499" s="134"/>
      <c r="G499" s="134"/>
      <c r="H499" s="134"/>
      <c r="I499" s="132"/>
      <c r="J499" s="30"/>
      <c r="K499" s="130"/>
      <c r="L499" s="30"/>
      <c r="M499" s="128"/>
      <c r="N499" s="35"/>
      <c r="O499" s="34"/>
      <c r="P499" s="64"/>
      <c r="Q499" s="35"/>
      <c r="Y499" s="44"/>
      <c r="Z499" s="44"/>
    </row>
    <row r="500" spans="1:26" s="36" customFormat="1" ht="5.25" customHeight="1" x14ac:dyDescent="0.2">
      <c r="A500" s="127" t="s">
        <v>365</v>
      </c>
      <c r="B500" s="135" t="s">
        <v>1911</v>
      </c>
      <c r="C500" s="127" t="s">
        <v>52</v>
      </c>
      <c r="D500" s="28"/>
      <c r="E500" s="133">
        <v>43172</v>
      </c>
      <c r="F500" s="133">
        <v>43173</v>
      </c>
      <c r="G500" s="133">
        <v>43202</v>
      </c>
      <c r="H500" s="133">
        <v>43174</v>
      </c>
      <c r="I500" s="131" t="s">
        <v>16</v>
      </c>
      <c r="J500" s="30"/>
      <c r="K500" s="129" t="s">
        <v>94</v>
      </c>
      <c r="L500" s="30"/>
      <c r="M500" s="127" t="s">
        <v>17</v>
      </c>
      <c r="N500" s="28"/>
      <c r="O500" s="33" t="s">
        <v>82</v>
      </c>
      <c r="P500" s="62"/>
      <c r="Q500" s="35"/>
      <c r="Y500" s="44"/>
      <c r="Z500" s="44"/>
    </row>
    <row r="501" spans="1:26" s="36" customFormat="1" ht="15" customHeight="1" x14ac:dyDescent="0.2">
      <c r="A501" s="128"/>
      <c r="B501" s="136"/>
      <c r="C501" s="128"/>
      <c r="D501" s="28"/>
      <c r="E501" s="134"/>
      <c r="F501" s="134"/>
      <c r="G501" s="134"/>
      <c r="H501" s="134"/>
      <c r="I501" s="132"/>
      <c r="J501" s="30"/>
      <c r="K501" s="130"/>
      <c r="L501" s="30"/>
      <c r="M501" s="128"/>
      <c r="N501" s="28"/>
      <c r="O501" s="34"/>
      <c r="P501" s="64"/>
      <c r="Q501" s="28"/>
      <c r="Y501" s="44"/>
      <c r="Z501" s="44"/>
    </row>
    <row r="502" spans="1:26" s="36" customFormat="1" ht="18" customHeight="1" x14ac:dyDescent="0.2">
      <c r="A502" s="127" t="s">
        <v>366</v>
      </c>
      <c r="B502" s="135" t="s">
        <v>1912</v>
      </c>
      <c r="C502" s="127" t="s">
        <v>52</v>
      </c>
      <c r="D502" s="28"/>
      <c r="E502" s="133">
        <v>43173</v>
      </c>
      <c r="F502" s="133">
        <v>43174</v>
      </c>
      <c r="G502" s="133">
        <v>43203</v>
      </c>
      <c r="H502" s="133">
        <v>43194</v>
      </c>
      <c r="I502" s="131" t="s">
        <v>16</v>
      </c>
      <c r="J502" s="30"/>
      <c r="K502" s="129" t="s">
        <v>94</v>
      </c>
      <c r="L502" s="30"/>
      <c r="M502" s="127" t="s">
        <v>14</v>
      </c>
      <c r="N502" s="28"/>
      <c r="O502" s="33"/>
      <c r="P502" s="63"/>
      <c r="Q502" s="35"/>
      <c r="Y502" s="44"/>
      <c r="Z502" s="44"/>
    </row>
    <row r="503" spans="1:26" s="36" customFormat="1" ht="12.75" customHeight="1" x14ac:dyDescent="0.2">
      <c r="A503" s="128"/>
      <c r="B503" s="136"/>
      <c r="C503" s="128"/>
      <c r="D503" s="28"/>
      <c r="E503" s="134"/>
      <c r="F503" s="134"/>
      <c r="G503" s="134"/>
      <c r="H503" s="134"/>
      <c r="I503" s="132"/>
      <c r="J503" s="30"/>
      <c r="K503" s="130"/>
      <c r="L503" s="30"/>
      <c r="M503" s="128"/>
      <c r="N503" s="28"/>
      <c r="O503" s="34"/>
      <c r="P503" s="64"/>
      <c r="Q503" s="35"/>
      <c r="Y503" s="44"/>
      <c r="Z503" s="44"/>
    </row>
    <row r="504" spans="1:26" s="36" customFormat="1" ht="15" customHeight="1" x14ac:dyDescent="0.2">
      <c r="A504" s="127" t="s">
        <v>367</v>
      </c>
      <c r="B504" s="135" t="s">
        <v>1913</v>
      </c>
      <c r="C504" s="127" t="s">
        <v>52</v>
      </c>
      <c r="D504" s="28"/>
      <c r="E504" s="133">
        <v>43173</v>
      </c>
      <c r="F504" s="133">
        <v>43174</v>
      </c>
      <c r="G504" s="133">
        <v>43203</v>
      </c>
      <c r="H504" s="133">
        <v>43194</v>
      </c>
      <c r="I504" s="131" t="s">
        <v>16</v>
      </c>
      <c r="J504" s="30"/>
      <c r="K504" s="129" t="s">
        <v>94</v>
      </c>
      <c r="L504" s="30"/>
      <c r="M504" s="127" t="s">
        <v>14</v>
      </c>
      <c r="N504" s="28"/>
      <c r="O504" s="33"/>
      <c r="P504" s="63"/>
      <c r="Q504" s="35"/>
      <c r="Y504" s="44"/>
      <c r="Z504" s="44"/>
    </row>
    <row r="505" spans="1:26" s="36" customFormat="1" ht="15" customHeight="1" x14ac:dyDescent="0.2">
      <c r="A505" s="128"/>
      <c r="B505" s="136"/>
      <c r="C505" s="128"/>
      <c r="D505" s="28"/>
      <c r="E505" s="134"/>
      <c r="F505" s="134"/>
      <c r="G505" s="134"/>
      <c r="H505" s="134"/>
      <c r="I505" s="132"/>
      <c r="J505" s="30"/>
      <c r="K505" s="130"/>
      <c r="L505" s="30"/>
      <c r="M505" s="128"/>
      <c r="N505" s="35"/>
      <c r="O505" s="34"/>
      <c r="P505" s="64"/>
      <c r="Q505" s="35"/>
      <c r="Y505" s="44"/>
      <c r="Z505" s="44"/>
    </row>
    <row r="506" spans="1:26" s="36" customFormat="1" ht="15" customHeight="1" x14ac:dyDescent="0.2">
      <c r="A506" s="127" t="s">
        <v>368</v>
      </c>
      <c r="B506" s="135" t="s">
        <v>1914</v>
      </c>
      <c r="C506" s="127" t="s">
        <v>52</v>
      </c>
      <c r="D506" s="28"/>
      <c r="E506" s="133">
        <v>43173</v>
      </c>
      <c r="F506" s="133">
        <v>43174</v>
      </c>
      <c r="G506" s="133">
        <v>43203</v>
      </c>
      <c r="H506" s="133">
        <v>43195</v>
      </c>
      <c r="I506" s="131" t="s">
        <v>16</v>
      </c>
      <c r="J506" s="30"/>
      <c r="K506" s="129" t="s">
        <v>94</v>
      </c>
      <c r="L506" s="30"/>
      <c r="M506" s="127" t="s">
        <v>14</v>
      </c>
      <c r="N506" s="28"/>
      <c r="O506" s="33"/>
      <c r="P506" s="62"/>
      <c r="Q506" s="35"/>
      <c r="Y506" s="44"/>
      <c r="Z506" s="44"/>
    </row>
    <row r="507" spans="1:26" s="36" customFormat="1" ht="15" customHeight="1" x14ac:dyDescent="0.2">
      <c r="A507" s="128"/>
      <c r="B507" s="136"/>
      <c r="C507" s="128"/>
      <c r="D507" s="28"/>
      <c r="E507" s="134"/>
      <c r="F507" s="134"/>
      <c r="G507" s="134"/>
      <c r="H507" s="134"/>
      <c r="I507" s="132"/>
      <c r="J507" s="30"/>
      <c r="K507" s="130"/>
      <c r="L507" s="30"/>
      <c r="M507" s="128"/>
      <c r="N507" s="28"/>
      <c r="O507" s="34"/>
      <c r="P507" s="64"/>
      <c r="Q507" s="28"/>
      <c r="Y507" s="44"/>
      <c r="Z507" s="44"/>
    </row>
    <row r="508" spans="1:26" s="36" customFormat="1" ht="12.75" customHeight="1" x14ac:dyDescent="0.2">
      <c r="A508" s="127" t="s">
        <v>369</v>
      </c>
      <c r="B508" s="135" t="s">
        <v>1942</v>
      </c>
      <c r="C508" s="127" t="s">
        <v>52</v>
      </c>
      <c r="D508" s="28"/>
      <c r="E508" s="133">
        <v>43173</v>
      </c>
      <c r="F508" s="133">
        <v>43174</v>
      </c>
      <c r="G508" s="133">
        <v>43203</v>
      </c>
      <c r="H508" s="133">
        <v>43185</v>
      </c>
      <c r="I508" s="131" t="s">
        <v>16</v>
      </c>
      <c r="J508" s="30"/>
      <c r="K508" s="129" t="s">
        <v>94</v>
      </c>
      <c r="L508" s="30"/>
      <c r="M508" s="127" t="s">
        <v>15</v>
      </c>
      <c r="N508" s="28"/>
      <c r="O508" s="33"/>
      <c r="P508" s="63" t="s">
        <v>1731</v>
      </c>
      <c r="Q508" s="35"/>
      <c r="Y508" s="44"/>
      <c r="Z508" s="44"/>
    </row>
    <row r="509" spans="1:26" s="36" customFormat="1" ht="12.75" customHeight="1" x14ac:dyDescent="0.2">
      <c r="A509" s="128"/>
      <c r="B509" s="136"/>
      <c r="C509" s="128"/>
      <c r="D509" s="28"/>
      <c r="E509" s="134"/>
      <c r="F509" s="134"/>
      <c r="G509" s="134"/>
      <c r="H509" s="134"/>
      <c r="I509" s="132"/>
      <c r="J509" s="30"/>
      <c r="K509" s="130"/>
      <c r="L509" s="30"/>
      <c r="M509" s="128"/>
      <c r="N509" s="28"/>
      <c r="O509" s="34"/>
      <c r="P509" s="64"/>
      <c r="Q509" s="35"/>
      <c r="Y509" s="44"/>
      <c r="Z509" s="44"/>
    </row>
    <row r="510" spans="1:26" s="36" customFormat="1" ht="15" customHeight="1" x14ac:dyDescent="0.2">
      <c r="A510" s="127" t="s">
        <v>370</v>
      </c>
      <c r="B510" s="135" t="s">
        <v>1915</v>
      </c>
      <c r="C510" s="127" t="s">
        <v>52</v>
      </c>
      <c r="D510" s="28"/>
      <c r="E510" s="133">
        <v>43173</v>
      </c>
      <c r="F510" s="133">
        <v>43174</v>
      </c>
      <c r="G510" s="133">
        <v>43203</v>
      </c>
      <c r="H510" s="133">
        <v>43186</v>
      </c>
      <c r="I510" s="131" t="s">
        <v>16</v>
      </c>
      <c r="J510" s="30"/>
      <c r="K510" s="129" t="s">
        <v>94</v>
      </c>
      <c r="L510" s="30"/>
      <c r="M510" s="127" t="s">
        <v>17</v>
      </c>
      <c r="N510" s="28"/>
      <c r="O510" s="33" t="s">
        <v>20</v>
      </c>
      <c r="P510" s="63"/>
      <c r="Q510" s="35"/>
      <c r="Y510" s="44"/>
      <c r="Z510" s="44"/>
    </row>
    <row r="511" spans="1:26" s="36" customFormat="1" ht="15" customHeight="1" x14ac:dyDescent="0.2">
      <c r="A511" s="128"/>
      <c r="B511" s="136"/>
      <c r="C511" s="128"/>
      <c r="D511" s="28"/>
      <c r="E511" s="134"/>
      <c r="F511" s="134"/>
      <c r="G511" s="134"/>
      <c r="H511" s="134"/>
      <c r="I511" s="132"/>
      <c r="J511" s="30"/>
      <c r="K511" s="130"/>
      <c r="L511" s="30"/>
      <c r="M511" s="128"/>
      <c r="N511" s="35"/>
      <c r="O511" s="34" t="s">
        <v>21</v>
      </c>
      <c r="P511" s="64"/>
      <c r="Q511" s="35"/>
      <c r="Y511" s="44"/>
      <c r="Z511" s="44"/>
    </row>
    <row r="512" spans="1:26" s="36" customFormat="1" ht="15" customHeight="1" x14ac:dyDescent="0.2">
      <c r="A512" s="127" t="s">
        <v>371</v>
      </c>
      <c r="B512" s="135" t="s">
        <v>1916</v>
      </c>
      <c r="C512" s="127" t="s">
        <v>52</v>
      </c>
      <c r="D512" s="28"/>
      <c r="E512" s="133">
        <v>43173</v>
      </c>
      <c r="F512" s="133">
        <v>43174</v>
      </c>
      <c r="G512" s="133">
        <v>43203</v>
      </c>
      <c r="H512" s="133">
        <v>43174</v>
      </c>
      <c r="I512" s="131" t="s">
        <v>16</v>
      </c>
      <c r="J512" s="30"/>
      <c r="K512" s="129" t="s">
        <v>94</v>
      </c>
      <c r="L512" s="30"/>
      <c r="M512" s="127" t="s">
        <v>17</v>
      </c>
      <c r="N512" s="28"/>
      <c r="O512" s="33" t="s">
        <v>82</v>
      </c>
      <c r="P512" s="62"/>
      <c r="Q512" s="35"/>
      <c r="Y512" s="44"/>
      <c r="Z512" s="44"/>
    </row>
    <row r="513" spans="1:26" s="36" customFormat="1" ht="15" customHeight="1" x14ac:dyDescent="0.2">
      <c r="A513" s="128"/>
      <c r="B513" s="136"/>
      <c r="C513" s="128"/>
      <c r="D513" s="28"/>
      <c r="E513" s="134"/>
      <c r="F513" s="134"/>
      <c r="G513" s="134"/>
      <c r="H513" s="134"/>
      <c r="I513" s="132"/>
      <c r="J513" s="30"/>
      <c r="K513" s="130"/>
      <c r="L513" s="30"/>
      <c r="M513" s="128"/>
      <c r="N513" s="28"/>
      <c r="O513" s="34"/>
      <c r="P513" s="64"/>
      <c r="Q513" s="28"/>
      <c r="Y513" s="44"/>
      <c r="Z513" s="44"/>
    </row>
    <row r="514" spans="1:26" s="36" customFormat="1" ht="12.75" customHeight="1" x14ac:dyDescent="0.2">
      <c r="A514" s="127" t="s">
        <v>372</v>
      </c>
      <c r="B514" s="135" t="s">
        <v>1917</v>
      </c>
      <c r="C514" s="127" t="s">
        <v>52</v>
      </c>
      <c r="D514" s="28"/>
      <c r="E514" s="133">
        <v>43173</v>
      </c>
      <c r="F514" s="133">
        <v>43174</v>
      </c>
      <c r="G514" s="133">
        <v>43203</v>
      </c>
      <c r="H514" s="133">
        <v>43188</v>
      </c>
      <c r="I514" s="131" t="s">
        <v>16</v>
      </c>
      <c r="J514" s="30"/>
      <c r="K514" s="129" t="s">
        <v>94</v>
      </c>
      <c r="L514" s="30"/>
      <c r="M514" s="127" t="s">
        <v>17</v>
      </c>
      <c r="N514" s="28"/>
      <c r="O514" s="33"/>
      <c r="P514" s="63" t="s">
        <v>2249</v>
      </c>
      <c r="Q514" s="35"/>
      <c r="Y514" s="44"/>
      <c r="Z514" s="44"/>
    </row>
    <row r="515" spans="1:26" s="36" customFormat="1" ht="12.75" customHeight="1" x14ac:dyDescent="0.2">
      <c r="A515" s="128"/>
      <c r="B515" s="136"/>
      <c r="C515" s="128"/>
      <c r="D515" s="28"/>
      <c r="E515" s="134"/>
      <c r="F515" s="134"/>
      <c r="G515" s="134"/>
      <c r="H515" s="134"/>
      <c r="I515" s="132"/>
      <c r="J515" s="30"/>
      <c r="K515" s="130"/>
      <c r="L515" s="30"/>
      <c r="M515" s="128"/>
      <c r="N515" s="28"/>
      <c r="O515" s="34"/>
      <c r="P515" s="64"/>
      <c r="Q515" s="35"/>
      <c r="Y515" s="44"/>
      <c r="Z515" s="44"/>
    </row>
    <row r="516" spans="1:26" s="36" customFormat="1" ht="15" customHeight="1" x14ac:dyDescent="0.2">
      <c r="A516" s="127" t="s">
        <v>373</v>
      </c>
      <c r="B516" s="135" t="s">
        <v>1918</v>
      </c>
      <c r="C516" s="127" t="s">
        <v>52</v>
      </c>
      <c r="D516" s="28"/>
      <c r="E516" s="133">
        <v>43173</v>
      </c>
      <c r="F516" s="133">
        <v>43174</v>
      </c>
      <c r="G516" s="133">
        <v>43203</v>
      </c>
      <c r="H516" s="133">
        <v>43188</v>
      </c>
      <c r="I516" s="131" t="s">
        <v>16</v>
      </c>
      <c r="J516" s="30"/>
      <c r="K516" s="129" t="s">
        <v>94</v>
      </c>
      <c r="L516" s="30"/>
      <c r="M516" s="127" t="s">
        <v>17</v>
      </c>
      <c r="N516" s="28"/>
      <c r="O516" s="33"/>
      <c r="P516" s="63" t="s">
        <v>2249</v>
      </c>
      <c r="Q516" s="35"/>
      <c r="Y516" s="44"/>
      <c r="Z516" s="44"/>
    </row>
    <row r="517" spans="1:26" s="36" customFormat="1" ht="15" customHeight="1" x14ac:dyDescent="0.2">
      <c r="A517" s="128"/>
      <c r="B517" s="136"/>
      <c r="C517" s="128"/>
      <c r="D517" s="28"/>
      <c r="E517" s="134"/>
      <c r="F517" s="134"/>
      <c r="G517" s="134"/>
      <c r="H517" s="134"/>
      <c r="I517" s="132"/>
      <c r="J517" s="30"/>
      <c r="K517" s="130"/>
      <c r="L517" s="30"/>
      <c r="M517" s="128"/>
      <c r="N517" s="35"/>
      <c r="O517" s="34"/>
      <c r="P517" s="64"/>
      <c r="Q517" s="35"/>
      <c r="Y517" s="44"/>
      <c r="Z517" s="44"/>
    </row>
    <row r="518" spans="1:26" s="36" customFormat="1" ht="15" customHeight="1" x14ac:dyDescent="0.2">
      <c r="A518" s="127" t="s">
        <v>374</v>
      </c>
      <c r="B518" s="135" t="s">
        <v>1919</v>
      </c>
      <c r="C518" s="127" t="s">
        <v>52</v>
      </c>
      <c r="D518" s="28"/>
      <c r="E518" s="133">
        <v>43173</v>
      </c>
      <c r="F518" s="133">
        <v>43174</v>
      </c>
      <c r="G518" s="133">
        <v>43203</v>
      </c>
      <c r="H518" s="133">
        <v>43196</v>
      </c>
      <c r="I518" s="131" t="s">
        <v>16</v>
      </c>
      <c r="J518" s="30"/>
      <c r="K518" s="129" t="s">
        <v>94</v>
      </c>
      <c r="L518" s="30"/>
      <c r="M518" s="127" t="s">
        <v>17</v>
      </c>
      <c r="N518" s="28"/>
      <c r="O518" s="33" t="s">
        <v>20</v>
      </c>
      <c r="P518" s="62"/>
      <c r="Q518" s="35"/>
      <c r="Y518" s="44"/>
      <c r="Z518" s="44"/>
    </row>
    <row r="519" spans="1:26" s="36" customFormat="1" ht="15" customHeight="1" x14ac:dyDescent="0.2">
      <c r="A519" s="128"/>
      <c r="B519" s="136"/>
      <c r="C519" s="128"/>
      <c r="D519" s="28"/>
      <c r="E519" s="134"/>
      <c r="F519" s="134"/>
      <c r="G519" s="134"/>
      <c r="H519" s="134"/>
      <c r="I519" s="132"/>
      <c r="J519" s="30"/>
      <c r="K519" s="130"/>
      <c r="L519" s="30"/>
      <c r="M519" s="128"/>
      <c r="N519" s="28"/>
      <c r="O519" s="34"/>
      <c r="P519" s="64"/>
      <c r="Q519" s="28"/>
      <c r="Y519" s="44"/>
      <c r="Z519" s="44"/>
    </row>
    <row r="520" spans="1:26" s="36" customFormat="1" ht="12.75" customHeight="1" x14ac:dyDescent="0.2">
      <c r="A520" s="127" t="s">
        <v>375</v>
      </c>
      <c r="B520" s="135" t="s">
        <v>1920</v>
      </c>
      <c r="C520" s="127" t="s">
        <v>52</v>
      </c>
      <c r="D520" s="28"/>
      <c r="E520" s="133">
        <v>43173</v>
      </c>
      <c r="F520" s="133">
        <v>43174</v>
      </c>
      <c r="G520" s="133">
        <v>43203</v>
      </c>
      <c r="H520" s="133">
        <v>43195</v>
      </c>
      <c r="I520" s="131" t="s">
        <v>16</v>
      </c>
      <c r="J520" s="30"/>
      <c r="K520" s="129" t="s">
        <v>94</v>
      </c>
      <c r="L520" s="30"/>
      <c r="M520" s="127" t="s">
        <v>14</v>
      </c>
      <c r="N520" s="28"/>
      <c r="O520" s="33"/>
      <c r="P520" s="63"/>
      <c r="Q520" s="35"/>
      <c r="Y520" s="44"/>
      <c r="Z520" s="44"/>
    </row>
    <row r="521" spans="1:26" s="36" customFormat="1" ht="12.75" customHeight="1" x14ac:dyDescent="0.2">
      <c r="A521" s="128"/>
      <c r="B521" s="136"/>
      <c r="C521" s="128"/>
      <c r="D521" s="28"/>
      <c r="E521" s="134"/>
      <c r="F521" s="134"/>
      <c r="G521" s="134"/>
      <c r="H521" s="134"/>
      <c r="I521" s="132"/>
      <c r="J521" s="30"/>
      <c r="K521" s="130"/>
      <c r="L521" s="30"/>
      <c r="M521" s="128"/>
      <c r="N521" s="28"/>
      <c r="O521" s="34"/>
      <c r="P521" s="64"/>
      <c r="Q521" s="35"/>
      <c r="Y521" s="44"/>
      <c r="Z521" s="44"/>
    </row>
    <row r="522" spans="1:26" s="36" customFormat="1" ht="15" customHeight="1" x14ac:dyDescent="0.2">
      <c r="A522" s="127" t="s">
        <v>376</v>
      </c>
      <c r="B522" s="135" t="s">
        <v>1921</v>
      </c>
      <c r="C522" s="127" t="s">
        <v>52</v>
      </c>
      <c r="D522" s="28"/>
      <c r="E522" s="133">
        <v>43173</v>
      </c>
      <c r="F522" s="133">
        <v>43174</v>
      </c>
      <c r="G522" s="133">
        <v>43203</v>
      </c>
      <c r="H522" s="133">
        <v>43175</v>
      </c>
      <c r="I522" s="131" t="s">
        <v>16</v>
      </c>
      <c r="J522" s="30"/>
      <c r="K522" s="129" t="s">
        <v>94</v>
      </c>
      <c r="L522" s="30"/>
      <c r="M522" s="127" t="s">
        <v>14</v>
      </c>
      <c r="N522" s="28"/>
      <c r="O522" s="33"/>
      <c r="P522" s="63"/>
      <c r="Q522" s="35"/>
      <c r="Y522" s="44"/>
      <c r="Z522" s="44"/>
    </row>
    <row r="523" spans="1:26" s="36" customFormat="1" ht="15" customHeight="1" x14ac:dyDescent="0.2">
      <c r="A523" s="128"/>
      <c r="B523" s="136"/>
      <c r="C523" s="128"/>
      <c r="D523" s="28"/>
      <c r="E523" s="134"/>
      <c r="F523" s="134"/>
      <c r="G523" s="134"/>
      <c r="H523" s="134"/>
      <c r="I523" s="132"/>
      <c r="J523" s="30"/>
      <c r="K523" s="130"/>
      <c r="L523" s="30"/>
      <c r="M523" s="128"/>
      <c r="N523" s="35"/>
      <c r="O523" s="34"/>
      <c r="P523" s="64"/>
      <c r="Q523" s="35"/>
      <c r="Y523" s="44"/>
      <c r="Z523" s="44"/>
    </row>
    <row r="524" spans="1:26" s="36" customFormat="1" ht="15" customHeight="1" x14ac:dyDescent="0.2">
      <c r="A524" s="127" t="s">
        <v>377</v>
      </c>
      <c r="B524" s="135" t="s">
        <v>1922</v>
      </c>
      <c r="C524" s="127" t="s">
        <v>52</v>
      </c>
      <c r="D524" s="28"/>
      <c r="E524" s="133">
        <v>43174</v>
      </c>
      <c r="F524" s="133">
        <v>43175</v>
      </c>
      <c r="G524" s="133">
        <v>43206</v>
      </c>
      <c r="H524" s="133"/>
      <c r="I524" s="131" t="s">
        <v>28</v>
      </c>
      <c r="J524" s="30"/>
      <c r="K524" s="129" t="s">
        <v>86</v>
      </c>
      <c r="L524" s="30"/>
      <c r="M524" s="127" t="s">
        <v>73</v>
      </c>
      <c r="N524" s="28"/>
      <c r="O524" s="33"/>
      <c r="P524" s="62"/>
      <c r="Q524" s="35"/>
      <c r="Y524" s="44"/>
      <c r="Z524" s="44"/>
    </row>
    <row r="525" spans="1:26" s="36" customFormat="1" ht="15" customHeight="1" x14ac:dyDescent="0.2">
      <c r="A525" s="128"/>
      <c r="B525" s="136"/>
      <c r="C525" s="128"/>
      <c r="D525" s="28"/>
      <c r="E525" s="134"/>
      <c r="F525" s="134"/>
      <c r="G525" s="134"/>
      <c r="H525" s="134"/>
      <c r="I525" s="132"/>
      <c r="J525" s="30"/>
      <c r="K525" s="130"/>
      <c r="L525" s="30"/>
      <c r="M525" s="128"/>
      <c r="N525" s="28"/>
      <c r="O525" s="34"/>
      <c r="P525" s="64"/>
      <c r="Q525" s="28"/>
      <c r="Y525" s="44"/>
      <c r="Z525" s="44"/>
    </row>
    <row r="526" spans="1:26" s="36" customFormat="1" ht="12.75" customHeight="1" x14ac:dyDescent="0.2">
      <c r="A526" s="127" t="s">
        <v>378</v>
      </c>
      <c r="B526" s="135" t="s">
        <v>1923</v>
      </c>
      <c r="C526" s="127" t="s">
        <v>52</v>
      </c>
      <c r="D526" s="28"/>
      <c r="E526" s="133">
        <v>43174</v>
      </c>
      <c r="F526" s="133">
        <v>43175</v>
      </c>
      <c r="G526" s="133">
        <v>43206</v>
      </c>
      <c r="H526" s="133">
        <v>43196</v>
      </c>
      <c r="I526" s="131" t="s">
        <v>16</v>
      </c>
      <c r="J526" s="30"/>
      <c r="K526" s="129" t="s">
        <v>94</v>
      </c>
      <c r="L526" s="30"/>
      <c r="M526" s="127" t="s">
        <v>14</v>
      </c>
      <c r="N526" s="28"/>
      <c r="O526" s="33"/>
      <c r="P526" s="63"/>
      <c r="Q526" s="35"/>
      <c r="Y526" s="44"/>
      <c r="Z526" s="44"/>
    </row>
    <row r="527" spans="1:26" s="36" customFormat="1" ht="12.75" customHeight="1" x14ac:dyDescent="0.2">
      <c r="A527" s="128"/>
      <c r="B527" s="136"/>
      <c r="C527" s="128"/>
      <c r="D527" s="28"/>
      <c r="E527" s="134"/>
      <c r="F527" s="134"/>
      <c r="G527" s="134"/>
      <c r="H527" s="134"/>
      <c r="I527" s="132"/>
      <c r="J527" s="30"/>
      <c r="K527" s="130"/>
      <c r="L527" s="30"/>
      <c r="M527" s="128"/>
      <c r="N527" s="28"/>
      <c r="O527" s="34"/>
      <c r="P527" s="64"/>
      <c r="Q527" s="35"/>
      <c r="Y527" s="44"/>
      <c r="Z527" s="44"/>
    </row>
    <row r="528" spans="1:26" s="36" customFormat="1" ht="15" customHeight="1" x14ac:dyDescent="0.2">
      <c r="A528" s="127" t="s">
        <v>379</v>
      </c>
      <c r="B528" s="135" t="s">
        <v>1924</v>
      </c>
      <c r="C528" s="127" t="s">
        <v>52</v>
      </c>
      <c r="D528" s="28"/>
      <c r="E528" s="133">
        <v>43174</v>
      </c>
      <c r="F528" s="133">
        <v>43175</v>
      </c>
      <c r="G528" s="133">
        <v>43206</v>
      </c>
      <c r="H528" s="133">
        <v>43196</v>
      </c>
      <c r="I528" s="131" t="s">
        <v>16</v>
      </c>
      <c r="J528" s="30"/>
      <c r="K528" s="129" t="s">
        <v>94</v>
      </c>
      <c r="L528" s="30"/>
      <c r="M528" s="127" t="s">
        <v>14</v>
      </c>
      <c r="N528" s="28"/>
      <c r="O528" s="33"/>
      <c r="P528" s="63"/>
      <c r="Q528" s="35"/>
      <c r="Y528" s="44"/>
      <c r="Z528" s="44"/>
    </row>
    <row r="529" spans="1:26" s="36" customFormat="1" ht="12.75" customHeight="1" x14ac:dyDescent="0.2">
      <c r="A529" s="128"/>
      <c r="B529" s="136"/>
      <c r="C529" s="128"/>
      <c r="D529" s="28"/>
      <c r="E529" s="134"/>
      <c r="F529" s="134"/>
      <c r="G529" s="134"/>
      <c r="H529" s="134"/>
      <c r="I529" s="132"/>
      <c r="J529" s="30"/>
      <c r="K529" s="130"/>
      <c r="L529" s="30"/>
      <c r="M529" s="128"/>
      <c r="N529" s="28"/>
      <c r="O529" s="34"/>
      <c r="P529" s="64"/>
      <c r="Q529" s="35"/>
      <c r="Y529" s="44"/>
      <c r="Z529" s="44"/>
    </row>
    <row r="530" spans="1:26" s="36" customFormat="1" ht="15" customHeight="1" x14ac:dyDescent="0.2">
      <c r="A530" s="127" t="s">
        <v>380</v>
      </c>
      <c r="B530" s="135" t="s">
        <v>1943</v>
      </c>
      <c r="C530" s="127" t="s">
        <v>52</v>
      </c>
      <c r="D530" s="28"/>
      <c r="E530" s="133">
        <v>43174</v>
      </c>
      <c r="F530" s="133">
        <v>43175</v>
      </c>
      <c r="G530" s="133">
        <v>43206</v>
      </c>
      <c r="H530" s="133">
        <v>43186</v>
      </c>
      <c r="I530" s="131" t="s">
        <v>16</v>
      </c>
      <c r="J530" s="30"/>
      <c r="K530" s="129" t="s">
        <v>94</v>
      </c>
      <c r="L530" s="30"/>
      <c r="M530" s="127" t="s">
        <v>14</v>
      </c>
      <c r="N530" s="28"/>
      <c r="O530" s="33"/>
      <c r="P530" s="63"/>
      <c r="Q530" s="35"/>
      <c r="Y530" s="44"/>
      <c r="Z530" s="44"/>
    </row>
    <row r="531" spans="1:26" s="36" customFormat="1" ht="15" customHeight="1" x14ac:dyDescent="0.2">
      <c r="A531" s="128"/>
      <c r="B531" s="136"/>
      <c r="C531" s="128"/>
      <c r="D531" s="28"/>
      <c r="E531" s="134"/>
      <c r="F531" s="134"/>
      <c r="G531" s="134"/>
      <c r="H531" s="134"/>
      <c r="I531" s="132"/>
      <c r="J531" s="30"/>
      <c r="K531" s="130"/>
      <c r="L531" s="30"/>
      <c r="M531" s="128"/>
      <c r="N531" s="35"/>
      <c r="O531" s="34"/>
      <c r="P531" s="64"/>
      <c r="Q531" s="35"/>
      <c r="Y531" s="44"/>
      <c r="Z531" s="44"/>
    </row>
    <row r="532" spans="1:26" s="36" customFormat="1" ht="15" customHeight="1" x14ac:dyDescent="0.2">
      <c r="A532" s="127" t="s">
        <v>381</v>
      </c>
      <c r="B532" s="135" t="s">
        <v>1925</v>
      </c>
      <c r="C532" s="127" t="s">
        <v>52</v>
      </c>
      <c r="D532" s="28"/>
      <c r="E532" s="133">
        <v>43174</v>
      </c>
      <c r="F532" s="133">
        <v>43175</v>
      </c>
      <c r="G532" s="133">
        <v>43206</v>
      </c>
      <c r="H532" s="133">
        <v>43196</v>
      </c>
      <c r="I532" s="131" t="s">
        <v>16</v>
      </c>
      <c r="J532" s="30"/>
      <c r="K532" s="139" t="s">
        <v>94</v>
      </c>
      <c r="L532" s="30"/>
      <c r="M532" s="145" t="s">
        <v>17</v>
      </c>
      <c r="N532" s="28"/>
      <c r="O532" s="33" t="s">
        <v>20</v>
      </c>
      <c r="P532" s="62"/>
      <c r="Q532" s="35"/>
      <c r="Y532" s="44"/>
      <c r="Z532" s="44"/>
    </row>
    <row r="533" spans="1:26" s="36" customFormat="1" ht="15" customHeight="1" x14ac:dyDescent="0.2">
      <c r="A533" s="128"/>
      <c r="B533" s="152"/>
      <c r="C533" s="128"/>
      <c r="D533" s="28"/>
      <c r="E533" s="134"/>
      <c r="F533" s="134"/>
      <c r="G533" s="134"/>
      <c r="H533" s="134"/>
      <c r="I533" s="132"/>
      <c r="J533" s="30"/>
      <c r="K533" s="140"/>
      <c r="L533" s="30"/>
      <c r="M533" s="146"/>
      <c r="N533" s="28"/>
      <c r="O533" s="34"/>
      <c r="P533" s="64"/>
      <c r="Q533" s="28"/>
      <c r="Y533" s="44"/>
      <c r="Z533" s="44"/>
    </row>
    <row r="534" spans="1:26" s="36" customFormat="1" ht="12.75" customHeight="1" x14ac:dyDescent="0.2">
      <c r="A534" s="127" t="s">
        <v>382</v>
      </c>
      <c r="B534" s="135" t="s">
        <v>1926</v>
      </c>
      <c r="C534" s="127" t="s">
        <v>52</v>
      </c>
      <c r="D534" s="28"/>
      <c r="E534" s="133">
        <v>43174</v>
      </c>
      <c r="F534" s="133">
        <v>43175</v>
      </c>
      <c r="G534" s="133">
        <v>43206</v>
      </c>
      <c r="H534" s="133"/>
      <c r="I534" s="131" t="s">
        <v>28</v>
      </c>
      <c r="J534" s="30"/>
      <c r="K534" s="139" t="s">
        <v>86</v>
      </c>
      <c r="L534" s="30"/>
      <c r="M534" s="145" t="s">
        <v>73</v>
      </c>
      <c r="N534" s="28"/>
      <c r="O534" s="33"/>
      <c r="P534" s="63"/>
      <c r="Q534" s="35"/>
      <c r="Y534" s="44"/>
      <c r="Z534" s="44"/>
    </row>
    <row r="535" spans="1:26" s="36" customFormat="1" ht="12.75" customHeight="1" x14ac:dyDescent="0.2">
      <c r="A535" s="128"/>
      <c r="B535" s="152"/>
      <c r="C535" s="128"/>
      <c r="D535" s="28"/>
      <c r="E535" s="134"/>
      <c r="F535" s="134"/>
      <c r="G535" s="134"/>
      <c r="H535" s="134"/>
      <c r="I535" s="132"/>
      <c r="J535" s="30"/>
      <c r="K535" s="140"/>
      <c r="L535" s="30"/>
      <c r="M535" s="146"/>
      <c r="N535" s="28"/>
      <c r="O535" s="34"/>
      <c r="P535" s="64"/>
      <c r="Q535" s="35"/>
      <c r="Y535" s="44"/>
      <c r="Z535" s="44"/>
    </row>
    <row r="536" spans="1:26" s="36" customFormat="1" ht="15" customHeight="1" x14ac:dyDescent="0.2">
      <c r="A536" s="127" t="s">
        <v>383</v>
      </c>
      <c r="B536" s="135" t="s">
        <v>1927</v>
      </c>
      <c r="C536" s="127" t="s">
        <v>52</v>
      </c>
      <c r="D536" s="28"/>
      <c r="E536" s="133">
        <v>43174</v>
      </c>
      <c r="F536" s="133">
        <v>43175</v>
      </c>
      <c r="G536" s="133">
        <v>43206</v>
      </c>
      <c r="H536" s="133">
        <v>43179</v>
      </c>
      <c r="I536" s="131" t="s">
        <v>16</v>
      </c>
      <c r="J536" s="30"/>
      <c r="K536" s="129" t="s">
        <v>94</v>
      </c>
      <c r="L536" s="30"/>
      <c r="M536" s="127" t="s">
        <v>14</v>
      </c>
      <c r="N536" s="28"/>
      <c r="O536" s="33"/>
      <c r="P536" s="63"/>
      <c r="Q536" s="35"/>
      <c r="Y536" s="44"/>
      <c r="Z536" s="44"/>
    </row>
    <row r="537" spans="1:26" s="36" customFormat="1" ht="15" customHeight="1" x14ac:dyDescent="0.2">
      <c r="A537" s="128"/>
      <c r="B537" s="136"/>
      <c r="C537" s="128"/>
      <c r="D537" s="28"/>
      <c r="E537" s="134"/>
      <c r="F537" s="134"/>
      <c r="G537" s="134"/>
      <c r="H537" s="134"/>
      <c r="I537" s="132"/>
      <c r="J537" s="30"/>
      <c r="K537" s="130"/>
      <c r="L537" s="30"/>
      <c r="M537" s="128"/>
      <c r="N537" s="35"/>
      <c r="O537" s="34"/>
      <c r="P537" s="64"/>
      <c r="Q537" s="35"/>
      <c r="Y537" s="44"/>
      <c r="Z537" s="44"/>
    </row>
    <row r="538" spans="1:26" s="36" customFormat="1" ht="15" customHeight="1" x14ac:dyDescent="0.2">
      <c r="A538" s="127" t="s">
        <v>384</v>
      </c>
      <c r="B538" s="135" t="s">
        <v>1928</v>
      </c>
      <c r="C538" s="127" t="s">
        <v>52</v>
      </c>
      <c r="D538" s="28"/>
      <c r="E538" s="133">
        <v>43174</v>
      </c>
      <c r="F538" s="133">
        <v>43175</v>
      </c>
      <c r="G538" s="133">
        <v>43206</v>
      </c>
      <c r="H538" s="133">
        <v>43196</v>
      </c>
      <c r="I538" s="131" t="s">
        <v>16</v>
      </c>
      <c r="J538" s="30"/>
      <c r="K538" s="129" t="s">
        <v>94</v>
      </c>
      <c r="L538" s="30"/>
      <c r="M538" s="127" t="s">
        <v>14</v>
      </c>
      <c r="N538" s="28"/>
      <c r="O538" s="33"/>
      <c r="P538" s="62"/>
      <c r="Q538" s="35"/>
      <c r="Y538" s="44"/>
      <c r="Z538" s="44"/>
    </row>
    <row r="539" spans="1:26" s="36" customFormat="1" ht="15" customHeight="1" x14ac:dyDescent="0.2">
      <c r="A539" s="128"/>
      <c r="B539" s="136"/>
      <c r="C539" s="128"/>
      <c r="D539" s="28"/>
      <c r="E539" s="134"/>
      <c r="F539" s="134"/>
      <c r="G539" s="134"/>
      <c r="H539" s="134"/>
      <c r="I539" s="132"/>
      <c r="J539" s="30"/>
      <c r="K539" s="130"/>
      <c r="L539" s="30"/>
      <c r="M539" s="128"/>
      <c r="N539" s="28"/>
      <c r="O539" s="34"/>
      <c r="P539" s="64"/>
      <c r="Q539" s="28"/>
      <c r="Y539" s="44"/>
      <c r="Z539" s="44"/>
    </row>
    <row r="540" spans="1:26" s="36" customFormat="1" ht="12.75" customHeight="1" x14ac:dyDescent="0.2">
      <c r="A540" s="127" t="s">
        <v>385</v>
      </c>
      <c r="B540" s="135" t="s">
        <v>1929</v>
      </c>
      <c r="C540" s="127" t="s">
        <v>52</v>
      </c>
      <c r="D540" s="28"/>
      <c r="E540" s="133">
        <v>43175</v>
      </c>
      <c r="F540" s="133">
        <v>43178</v>
      </c>
      <c r="G540" s="133">
        <v>43207</v>
      </c>
      <c r="H540" s="133">
        <v>43199</v>
      </c>
      <c r="I540" s="131" t="s">
        <v>16</v>
      </c>
      <c r="J540" s="30"/>
      <c r="K540" s="129" t="s">
        <v>94</v>
      </c>
      <c r="L540" s="30"/>
      <c r="M540" s="127" t="s">
        <v>14</v>
      </c>
      <c r="N540" s="28"/>
      <c r="O540" s="33"/>
      <c r="P540" s="63"/>
      <c r="Q540" s="35"/>
      <c r="Y540" s="44"/>
      <c r="Z540" s="44"/>
    </row>
    <row r="541" spans="1:26" s="36" customFormat="1" ht="12.75" customHeight="1" x14ac:dyDescent="0.2">
      <c r="A541" s="128"/>
      <c r="B541" s="136"/>
      <c r="C541" s="128"/>
      <c r="D541" s="28"/>
      <c r="E541" s="134"/>
      <c r="F541" s="134"/>
      <c r="G541" s="134"/>
      <c r="H541" s="134"/>
      <c r="I541" s="132"/>
      <c r="J541" s="30"/>
      <c r="K541" s="130"/>
      <c r="L541" s="30"/>
      <c r="M541" s="128"/>
      <c r="N541" s="28"/>
      <c r="O541" s="34"/>
      <c r="P541" s="64"/>
      <c r="Q541" s="35"/>
      <c r="Y541" s="44"/>
      <c r="Z541" s="44"/>
    </row>
    <row r="542" spans="1:26" s="36" customFormat="1" ht="15" customHeight="1" x14ac:dyDescent="0.2">
      <c r="A542" s="127" t="s">
        <v>386</v>
      </c>
      <c r="B542" s="135" t="s">
        <v>1944</v>
      </c>
      <c r="C542" s="127" t="s">
        <v>52</v>
      </c>
      <c r="D542" s="28"/>
      <c r="E542" s="133">
        <v>43175</v>
      </c>
      <c r="F542" s="133">
        <v>43178</v>
      </c>
      <c r="G542" s="133">
        <v>43207</v>
      </c>
      <c r="H542" s="133">
        <v>43188</v>
      </c>
      <c r="I542" s="131" t="s">
        <v>16</v>
      </c>
      <c r="J542" s="30"/>
      <c r="K542" s="129" t="s">
        <v>94</v>
      </c>
      <c r="L542" s="30"/>
      <c r="M542" s="127" t="s">
        <v>17</v>
      </c>
      <c r="N542" s="28"/>
      <c r="O542" s="33"/>
      <c r="P542" s="62" t="s">
        <v>1973</v>
      </c>
      <c r="Q542" s="35"/>
      <c r="Y542" s="44"/>
      <c r="Z542" s="44"/>
    </row>
    <row r="543" spans="1:26" s="36" customFormat="1" ht="15" customHeight="1" x14ac:dyDescent="0.2">
      <c r="A543" s="128"/>
      <c r="B543" s="136"/>
      <c r="C543" s="128"/>
      <c r="D543" s="28"/>
      <c r="E543" s="134"/>
      <c r="F543" s="134"/>
      <c r="G543" s="134"/>
      <c r="H543" s="134"/>
      <c r="I543" s="132"/>
      <c r="J543" s="30"/>
      <c r="K543" s="130"/>
      <c r="L543" s="30"/>
      <c r="M543" s="128"/>
      <c r="N543" s="28"/>
      <c r="O543" s="34"/>
      <c r="P543" s="64"/>
      <c r="Q543" s="35"/>
      <c r="Y543" s="44"/>
      <c r="Z543" s="44"/>
    </row>
    <row r="544" spans="1:26" s="36" customFormat="1" ht="15" customHeight="1" x14ac:dyDescent="0.2">
      <c r="A544" s="127" t="s">
        <v>387</v>
      </c>
      <c r="B544" s="135" t="s">
        <v>1930</v>
      </c>
      <c r="C544" s="127" t="s">
        <v>52</v>
      </c>
      <c r="D544" s="28"/>
      <c r="E544" s="133">
        <v>43175</v>
      </c>
      <c r="F544" s="133">
        <v>43178</v>
      </c>
      <c r="G544" s="133">
        <v>43207</v>
      </c>
      <c r="H544" s="133">
        <v>43188</v>
      </c>
      <c r="I544" s="131" t="s">
        <v>16</v>
      </c>
      <c r="J544" s="30"/>
      <c r="K544" s="129" t="s">
        <v>94</v>
      </c>
      <c r="L544" s="30"/>
      <c r="M544" s="127" t="s">
        <v>17</v>
      </c>
      <c r="N544" s="28"/>
      <c r="O544" s="33"/>
      <c r="P544" s="62" t="s">
        <v>1973</v>
      </c>
      <c r="Q544" s="35"/>
      <c r="Y544" s="44"/>
      <c r="Z544" s="44"/>
    </row>
    <row r="545" spans="1:26" s="36" customFormat="1" ht="15" customHeight="1" x14ac:dyDescent="0.2">
      <c r="A545" s="128"/>
      <c r="B545" s="136"/>
      <c r="C545" s="128"/>
      <c r="D545" s="28"/>
      <c r="E545" s="134"/>
      <c r="F545" s="134"/>
      <c r="G545" s="134"/>
      <c r="H545" s="134"/>
      <c r="I545" s="132"/>
      <c r="J545" s="30"/>
      <c r="K545" s="130"/>
      <c r="L545" s="30"/>
      <c r="M545" s="128"/>
      <c r="N545" s="28"/>
      <c r="O545" s="34"/>
      <c r="P545" s="64"/>
      <c r="Q545" s="28"/>
      <c r="Y545" s="44"/>
      <c r="Z545" s="44"/>
    </row>
    <row r="546" spans="1:26" s="36" customFormat="1" ht="12.75" customHeight="1" x14ac:dyDescent="0.2">
      <c r="A546" s="127" t="s">
        <v>388</v>
      </c>
      <c r="B546" s="135" t="s">
        <v>1931</v>
      </c>
      <c r="C546" s="127" t="s">
        <v>52</v>
      </c>
      <c r="D546" s="28"/>
      <c r="E546" s="133">
        <v>43175</v>
      </c>
      <c r="F546" s="133">
        <v>43178</v>
      </c>
      <c r="G546" s="133">
        <v>43207</v>
      </c>
      <c r="H546" s="133">
        <v>43200</v>
      </c>
      <c r="I546" s="131" t="s">
        <v>16</v>
      </c>
      <c r="J546" s="30"/>
      <c r="K546" s="129" t="s">
        <v>94</v>
      </c>
      <c r="L546" s="30"/>
      <c r="M546" s="127" t="s">
        <v>14</v>
      </c>
      <c r="N546" s="28"/>
      <c r="O546" s="33"/>
      <c r="P546" s="63"/>
      <c r="Q546" s="35"/>
      <c r="Y546" s="44"/>
      <c r="Z546" s="44"/>
    </row>
    <row r="547" spans="1:26" s="36" customFormat="1" ht="12.75" customHeight="1" x14ac:dyDescent="0.2">
      <c r="A547" s="128"/>
      <c r="B547" s="136"/>
      <c r="C547" s="128"/>
      <c r="D547" s="28"/>
      <c r="E547" s="134"/>
      <c r="F547" s="134"/>
      <c r="G547" s="134"/>
      <c r="H547" s="134"/>
      <c r="I547" s="132"/>
      <c r="J547" s="30"/>
      <c r="K547" s="130"/>
      <c r="L547" s="30"/>
      <c r="M547" s="128"/>
      <c r="N547" s="28"/>
      <c r="O547" s="34"/>
      <c r="P547" s="64"/>
      <c r="Q547" s="35"/>
      <c r="Y547" s="44"/>
      <c r="Z547" s="44"/>
    </row>
    <row r="548" spans="1:26" s="36" customFormat="1" ht="15" customHeight="1" x14ac:dyDescent="0.2">
      <c r="A548" s="127" t="s">
        <v>389</v>
      </c>
      <c r="B548" s="135" t="s">
        <v>1932</v>
      </c>
      <c r="C548" s="127" t="s">
        <v>52</v>
      </c>
      <c r="D548" s="28"/>
      <c r="E548" s="133">
        <v>43178</v>
      </c>
      <c r="F548" s="133">
        <v>43179</v>
      </c>
      <c r="G548" s="133">
        <v>43208</v>
      </c>
      <c r="H548" s="133">
        <v>43229</v>
      </c>
      <c r="I548" s="131" t="s">
        <v>28</v>
      </c>
      <c r="J548" s="30"/>
      <c r="K548" s="129" t="s">
        <v>94</v>
      </c>
      <c r="L548" s="30"/>
      <c r="M548" s="127" t="s">
        <v>14</v>
      </c>
      <c r="N548" s="28"/>
      <c r="O548" s="33"/>
      <c r="P548" s="63"/>
      <c r="Q548" s="35"/>
      <c r="Y548" s="44"/>
      <c r="Z548" s="44"/>
    </row>
    <row r="549" spans="1:26" s="36" customFormat="1" ht="15" customHeight="1" x14ac:dyDescent="0.2">
      <c r="A549" s="128"/>
      <c r="B549" s="136"/>
      <c r="C549" s="128"/>
      <c r="D549" s="28"/>
      <c r="E549" s="134"/>
      <c r="F549" s="134"/>
      <c r="G549" s="134"/>
      <c r="H549" s="134"/>
      <c r="I549" s="132"/>
      <c r="J549" s="30"/>
      <c r="K549" s="130"/>
      <c r="L549" s="30"/>
      <c r="M549" s="128"/>
      <c r="N549" s="35"/>
      <c r="O549" s="34"/>
      <c r="P549" s="64"/>
      <c r="Q549" s="35"/>
      <c r="Y549" s="44"/>
      <c r="Z549" s="44"/>
    </row>
    <row r="550" spans="1:26" s="36" customFormat="1" ht="15" customHeight="1" x14ac:dyDescent="0.2">
      <c r="A550" s="127" t="s">
        <v>390</v>
      </c>
      <c r="B550" s="135" t="s">
        <v>1933</v>
      </c>
      <c r="C550" s="127" t="s">
        <v>52</v>
      </c>
      <c r="D550" s="28"/>
      <c r="E550" s="133">
        <v>43178</v>
      </c>
      <c r="F550" s="133">
        <v>43179</v>
      </c>
      <c r="G550" s="133">
        <v>43208</v>
      </c>
      <c r="H550" s="133">
        <v>43208</v>
      </c>
      <c r="I550" s="131" t="s">
        <v>16</v>
      </c>
      <c r="J550" s="30"/>
      <c r="K550" s="129" t="s">
        <v>94</v>
      </c>
      <c r="L550" s="30"/>
      <c r="M550" s="127" t="s">
        <v>14</v>
      </c>
      <c r="N550" s="28"/>
      <c r="O550" s="33"/>
      <c r="P550" s="62"/>
      <c r="Q550" s="35"/>
      <c r="Y550" s="44"/>
      <c r="Z550" s="44"/>
    </row>
    <row r="551" spans="1:26" s="36" customFormat="1" ht="15" customHeight="1" x14ac:dyDescent="0.2">
      <c r="A551" s="128"/>
      <c r="B551" s="136"/>
      <c r="C551" s="128"/>
      <c r="D551" s="28"/>
      <c r="E551" s="134"/>
      <c r="F551" s="134"/>
      <c r="G551" s="134"/>
      <c r="H551" s="134"/>
      <c r="I551" s="132"/>
      <c r="J551" s="30"/>
      <c r="K551" s="130"/>
      <c r="L551" s="30"/>
      <c r="M551" s="128"/>
      <c r="N551" s="28"/>
      <c r="O551" s="34"/>
      <c r="P551" s="64"/>
      <c r="Q551" s="28"/>
      <c r="Y551" s="44"/>
      <c r="Z551" s="44"/>
    </row>
    <row r="552" spans="1:26" s="36" customFormat="1" ht="12.75" customHeight="1" x14ac:dyDescent="0.2">
      <c r="A552" s="127" t="s">
        <v>391</v>
      </c>
      <c r="B552" s="135" t="s">
        <v>1934</v>
      </c>
      <c r="C552" s="127" t="s">
        <v>52</v>
      </c>
      <c r="D552" s="28"/>
      <c r="E552" s="133">
        <v>43178</v>
      </c>
      <c r="F552" s="133">
        <v>43179</v>
      </c>
      <c r="G552" s="133">
        <v>43208</v>
      </c>
      <c r="H552" s="133">
        <v>43200</v>
      </c>
      <c r="I552" s="131" t="s">
        <v>16</v>
      </c>
      <c r="J552" s="30"/>
      <c r="K552" s="129" t="s">
        <v>94</v>
      </c>
      <c r="L552" s="30"/>
      <c r="M552" s="127" t="s">
        <v>14</v>
      </c>
      <c r="N552" s="28"/>
      <c r="O552" s="33"/>
      <c r="P552" s="63"/>
      <c r="Q552" s="35"/>
      <c r="Y552" s="44"/>
      <c r="Z552" s="44"/>
    </row>
    <row r="553" spans="1:26" s="36" customFormat="1" ht="12.75" customHeight="1" x14ac:dyDescent="0.2">
      <c r="A553" s="128"/>
      <c r="B553" s="136"/>
      <c r="C553" s="128"/>
      <c r="D553" s="28"/>
      <c r="E553" s="134"/>
      <c r="F553" s="134"/>
      <c r="G553" s="134"/>
      <c r="H553" s="134"/>
      <c r="I553" s="132"/>
      <c r="J553" s="30"/>
      <c r="K553" s="130"/>
      <c r="L553" s="30"/>
      <c r="M553" s="128"/>
      <c r="N553" s="28"/>
      <c r="O553" s="34"/>
      <c r="P553" s="64"/>
      <c r="Q553" s="35"/>
      <c r="Y553" s="44"/>
      <c r="Z553" s="44"/>
    </row>
    <row r="554" spans="1:26" s="36" customFormat="1" ht="15" customHeight="1" x14ac:dyDescent="0.2">
      <c r="A554" s="127" t="s">
        <v>392</v>
      </c>
      <c r="B554" s="135" t="s">
        <v>1935</v>
      </c>
      <c r="C554" s="127" t="s">
        <v>52</v>
      </c>
      <c r="D554" s="28"/>
      <c r="E554" s="133">
        <v>43178</v>
      </c>
      <c r="F554" s="133">
        <v>43179</v>
      </c>
      <c r="G554" s="133">
        <v>43208</v>
      </c>
      <c r="H554" s="133">
        <v>43193</v>
      </c>
      <c r="I554" s="131" t="s">
        <v>16</v>
      </c>
      <c r="J554" s="30"/>
      <c r="K554" s="129" t="s">
        <v>94</v>
      </c>
      <c r="L554" s="30"/>
      <c r="M554" s="127" t="s">
        <v>15</v>
      </c>
      <c r="N554" s="28"/>
      <c r="O554" s="33" t="s">
        <v>82</v>
      </c>
      <c r="P554" s="63"/>
      <c r="Q554" s="35"/>
      <c r="Y554" s="44"/>
      <c r="Z554" s="44"/>
    </row>
    <row r="555" spans="1:26" s="36" customFormat="1" ht="15" customHeight="1" x14ac:dyDescent="0.2">
      <c r="A555" s="128"/>
      <c r="B555" s="136"/>
      <c r="C555" s="128"/>
      <c r="D555" s="28"/>
      <c r="E555" s="134"/>
      <c r="F555" s="134"/>
      <c r="G555" s="134"/>
      <c r="H555" s="134"/>
      <c r="I555" s="132"/>
      <c r="J555" s="30"/>
      <c r="K555" s="130"/>
      <c r="L555" s="30"/>
      <c r="M555" s="128"/>
      <c r="N555" s="35"/>
      <c r="O555" s="34"/>
      <c r="P555" s="64"/>
      <c r="Q555" s="35"/>
      <c r="Y555" s="44"/>
      <c r="Z555" s="44"/>
    </row>
    <row r="556" spans="1:26" s="36" customFormat="1" ht="15" customHeight="1" x14ac:dyDescent="0.2">
      <c r="A556" s="127" t="s">
        <v>393</v>
      </c>
      <c r="B556" s="135" t="s">
        <v>1936</v>
      </c>
      <c r="C556" s="127" t="s">
        <v>52</v>
      </c>
      <c r="D556" s="28"/>
      <c r="E556" s="133">
        <v>43174</v>
      </c>
      <c r="F556" s="133">
        <v>43175</v>
      </c>
      <c r="G556" s="133">
        <v>43206</v>
      </c>
      <c r="H556" s="133">
        <v>43186</v>
      </c>
      <c r="I556" s="131" t="s">
        <v>29</v>
      </c>
      <c r="J556" s="30"/>
      <c r="K556" s="129" t="s">
        <v>22</v>
      </c>
      <c r="L556" s="30"/>
      <c r="M556" s="127" t="s">
        <v>73</v>
      </c>
      <c r="N556" s="28"/>
      <c r="O556" s="33"/>
      <c r="P556" s="62"/>
      <c r="Q556" s="35"/>
      <c r="Y556" s="44"/>
      <c r="Z556" s="44"/>
    </row>
    <row r="557" spans="1:26" s="36" customFormat="1" ht="15" customHeight="1" x14ac:dyDescent="0.2">
      <c r="A557" s="128"/>
      <c r="B557" s="136"/>
      <c r="C557" s="128"/>
      <c r="D557" s="28"/>
      <c r="E557" s="134"/>
      <c r="F557" s="134"/>
      <c r="G557" s="134"/>
      <c r="H557" s="134"/>
      <c r="I557" s="132"/>
      <c r="J557" s="30"/>
      <c r="K557" s="130"/>
      <c r="L557" s="30"/>
      <c r="M557" s="128"/>
      <c r="N557" s="28"/>
      <c r="O557" s="34"/>
      <c r="P557" s="64"/>
      <c r="Q557" s="28"/>
      <c r="Y557" s="44"/>
      <c r="Z557" s="44"/>
    </row>
    <row r="558" spans="1:26" s="36" customFormat="1" ht="12.75" customHeight="1" x14ac:dyDescent="0.2">
      <c r="A558" s="127" t="s">
        <v>394</v>
      </c>
      <c r="B558" s="135" t="s">
        <v>1937</v>
      </c>
      <c r="C558" s="127" t="s">
        <v>52</v>
      </c>
      <c r="D558" s="28"/>
      <c r="E558" s="133">
        <v>43179</v>
      </c>
      <c r="F558" s="133">
        <v>43180</v>
      </c>
      <c r="G558" s="133">
        <v>43209</v>
      </c>
      <c r="H558" s="133">
        <v>43179</v>
      </c>
      <c r="I558" s="131" t="s">
        <v>16</v>
      </c>
      <c r="J558" s="30"/>
      <c r="K558" s="129" t="s">
        <v>94</v>
      </c>
      <c r="L558" s="30"/>
      <c r="M558" s="127" t="s">
        <v>70</v>
      </c>
      <c r="N558" s="28"/>
      <c r="O558" s="33"/>
      <c r="P558" s="63"/>
      <c r="Q558" s="35"/>
      <c r="Y558" s="44"/>
      <c r="Z558" s="44"/>
    </row>
    <row r="559" spans="1:26" s="36" customFormat="1" ht="12.75" customHeight="1" x14ac:dyDescent="0.2">
      <c r="A559" s="128"/>
      <c r="B559" s="136"/>
      <c r="C559" s="128"/>
      <c r="D559" s="28"/>
      <c r="E559" s="134"/>
      <c r="F559" s="134"/>
      <c r="G559" s="134"/>
      <c r="H559" s="134"/>
      <c r="I559" s="132"/>
      <c r="J559" s="30"/>
      <c r="K559" s="130"/>
      <c r="L559" s="30"/>
      <c r="M559" s="128"/>
      <c r="N559" s="28"/>
      <c r="O559" s="34"/>
      <c r="P559" s="64"/>
      <c r="Q559" s="35"/>
      <c r="Y559" s="44"/>
      <c r="Z559" s="44"/>
    </row>
    <row r="560" spans="1:26" s="36" customFormat="1" ht="15" customHeight="1" x14ac:dyDescent="0.2">
      <c r="A560" s="127" t="s">
        <v>395</v>
      </c>
      <c r="B560" s="135" t="s">
        <v>1939</v>
      </c>
      <c r="C560" s="127" t="s">
        <v>52</v>
      </c>
      <c r="D560" s="28"/>
      <c r="E560" s="133">
        <v>43179</v>
      </c>
      <c r="F560" s="133">
        <v>43180</v>
      </c>
      <c r="G560" s="133">
        <v>43209</v>
      </c>
      <c r="H560" s="133">
        <v>43199</v>
      </c>
      <c r="I560" s="131" t="s">
        <v>16</v>
      </c>
      <c r="J560" s="30"/>
      <c r="K560" s="129" t="s">
        <v>94</v>
      </c>
      <c r="L560" s="30"/>
      <c r="M560" s="127" t="s">
        <v>14</v>
      </c>
      <c r="N560" s="28"/>
      <c r="O560" s="33"/>
      <c r="P560" s="63"/>
      <c r="Q560" s="35"/>
      <c r="Y560" s="44"/>
      <c r="Z560" s="44"/>
    </row>
    <row r="561" spans="1:26" s="36" customFormat="1" ht="15" customHeight="1" x14ac:dyDescent="0.2">
      <c r="A561" s="128"/>
      <c r="B561" s="136"/>
      <c r="C561" s="128"/>
      <c r="D561" s="28"/>
      <c r="E561" s="134"/>
      <c r="F561" s="134"/>
      <c r="G561" s="134"/>
      <c r="H561" s="134"/>
      <c r="I561" s="132"/>
      <c r="J561" s="30"/>
      <c r="K561" s="130"/>
      <c r="L561" s="30"/>
      <c r="M561" s="128"/>
      <c r="N561" s="35"/>
      <c r="O561" s="34"/>
      <c r="P561" s="64"/>
      <c r="Q561" s="35"/>
      <c r="Y561" s="44"/>
      <c r="Z561" s="44"/>
    </row>
    <row r="562" spans="1:26" s="36" customFormat="1" ht="15" customHeight="1" x14ac:dyDescent="0.2">
      <c r="A562" s="127" t="s">
        <v>396</v>
      </c>
      <c r="B562" s="135" t="s">
        <v>1940</v>
      </c>
      <c r="C562" s="127" t="s">
        <v>52</v>
      </c>
      <c r="D562" s="28"/>
      <c r="E562" s="133">
        <v>43180</v>
      </c>
      <c r="F562" s="133">
        <v>43181</v>
      </c>
      <c r="G562" s="133">
        <v>43210</v>
      </c>
      <c r="H562" s="133">
        <v>43201</v>
      </c>
      <c r="I562" s="131" t="s">
        <v>16</v>
      </c>
      <c r="J562" s="30"/>
      <c r="K562" s="129" t="s">
        <v>94</v>
      </c>
      <c r="L562" s="30"/>
      <c r="M562" s="127" t="s">
        <v>14</v>
      </c>
      <c r="N562" s="28"/>
      <c r="O562" s="33"/>
      <c r="P562" s="62"/>
      <c r="Q562" s="35"/>
      <c r="Y562" s="44"/>
      <c r="Z562" s="44"/>
    </row>
    <row r="563" spans="1:26" s="36" customFormat="1" ht="15" customHeight="1" x14ac:dyDescent="0.2">
      <c r="A563" s="128"/>
      <c r="B563" s="136"/>
      <c r="C563" s="128"/>
      <c r="D563" s="28"/>
      <c r="E563" s="134"/>
      <c r="F563" s="134"/>
      <c r="G563" s="134"/>
      <c r="H563" s="134"/>
      <c r="I563" s="132"/>
      <c r="J563" s="30"/>
      <c r="K563" s="130"/>
      <c r="L563" s="30"/>
      <c r="M563" s="128"/>
      <c r="N563" s="28"/>
      <c r="O563" s="34"/>
      <c r="P563" s="64"/>
      <c r="Q563" s="28"/>
      <c r="Y563" s="44"/>
      <c r="Z563" s="44"/>
    </row>
    <row r="564" spans="1:26" s="36" customFormat="1" ht="12.75" customHeight="1" x14ac:dyDescent="0.2">
      <c r="A564" s="127" t="s">
        <v>397</v>
      </c>
      <c r="B564" s="135" t="s">
        <v>1941</v>
      </c>
      <c r="C564" s="127" t="s">
        <v>52</v>
      </c>
      <c r="D564" s="28"/>
      <c r="E564" s="133">
        <v>43180</v>
      </c>
      <c r="F564" s="133">
        <v>43181</v>
      </c>
      <c r="G564" s="133">
        <v>43210</v>
      </c>
      <c r="H564" s="133">
        <v>43202</v>
      </c>
      <c r="I564" s="131" t="s">
        <v>16</v>
      </c>
      <c r="J564" s="30"/>
      <c r="K564" s="129" t="s">
        <v>94</v>
      </c>
      <c r="L564" s="30"/>
      <c r="M564" s="127" t="s">
        <v>14</v>
      </c>
      <c r="N564" s="28"/>
      <c r="O564" s="33"/>
      <c r="P564" s="63"/>
      <c r="Q564" s="35"/>
      <c r="Y564" s="44"/>
      <c r="Z564" s="44"/>
    </row>
    <row r="565" spans="1:26" s="36" customFormat="1" ht="12.75" customHeight="1" x14ac:dyDescent="0.2">
      <c r="A565" s="128"/>
      <c r="B565" s="136"/>
      <c r="C565" s="128"/>
      <c r="D565" s="28"/>
      <c r="E565" s="134"/>
      <c r="F565" s="134"/>
      <c r="G565" s="134"/>
      <c r="H565" s="134"/>
      <c r="I565" s="132"/>
      <c r="J565" s="30"/>
      <c r="K565" s="130"/>
      <c r="L565" s="30"/>
      <c r="M565" s="128"/>
      <c r="N565" s="28"/>
      <c r="O565" s="34"/>
      <c r="P565" s="64"/>
      <c r="Q565" s="35"/>
      <c r="Y565" s="44"/>
      <c r="Z565" s="44"/>
    </row>
    <row r="566" spans="1:26" s="36" customFormat="1" ht="15" customHeight="1" x14ac:dyDescent="0.2">
      <c r="A566" s="127" t="s">
        <v>398</v>
      </c>
      <c r="B566" s="135" t="s">
        <v>1945</v>
      </c>
      <c r="C566" s="127" t="s">
        <v>52</v>
      </c>
      <c r="D566" s="28"/>
      <c r="E566" s="133">
        <v>43180</v>
      </c>
      <c r="F566" s="133">
        <v>43181</v>
      </c>
      <c r="G566" s="133">
        <v>43210</v>
      </c>
      <c r="H566" s="133">
        <v>43180</v>
      </c>
      <c r="I566" s="131" t="s">
        <v>16</v>
      </c>
      <c r="J566" s="30"/>
      <c r="K566" s="129" t="s">
        <v>94</v>
      </c>
      <c r="L566" s="30"/>
      <c r="M566" s="127" t="s">
        <v>70</v>
      </c>
      <c r="N566" s="28"/>
      <c r="O566" s="33"/>
      <c r="P566" s="63"/>
      <c r="Q566" s="35"/>
      <c r="Y566" s="44"/>
      <c r="Z566" s="44"/>
    </row>
    <row r="567" spans="1:26" s="36" customFormat="1" ht="15" customHeight="1" x14ac:dyDescent="0.2">
      <c r="A567" s="128"/>
      <c r="B567" s="136"/>
      <c r="C567" s="128"/>
      <c r="D567" s="28"/>
      <c r="E567" s="134"/>
      <c r="F567" s="134"/>
      <c r="G567" s="134"/>
      <c r="H567" s="134"/>
      <c r="I567" s="132"/>
      <c r="J567" s="30"/>
      <c r="K567" s="130"/>
      <c r="L567" s="30"/>
      <c r="M567" s="128"/>
      <c r="N567" s="35"/>
      <c r="O567" s="34"/>
      <c r="P567" s="64"/>
      <c r="Q567" s="35"/>
      <c r="Y567" s="44"/>
      <c r="Z567" s="44"/>
    </row>
    <row r="568" spans="1:26" s="36" customFormat="1" ht="15" customHeight="1" x14ac:dyDescent="0.2">
      <c r="A568" s="127" t="s">
        <v>399</v>
      </c>
      <c r="B568" s="135" t="s">
        <v>1946</v>
      </c>
      <c r="C568" s="127" t="s">
        <v>52</v>
      </c>
      <c r="D568" s="28"/>
      <c r="E568" s="133">
        <v>43180</v>
      </c>
      <c r="F568" s="133">
        <v>43181</v>
      </c>
      <c r="G568" s="133">
        <v>43210</v>
      </c>
      <c r="H568" s="133">
        <v>43181</v>
      </c>
      <c r="I568" s="131" t="s">
        <v>16</v>
      </c>
      <c r="J568" s="30"/>
      <c r="K568" s="129" t="s">
        <v>94</v>
      </c>
      <c r="L568" s="30"/>
      <c r="M568" s="127" t="s">
        <v>17</v>
      </c>
      <c r="N568" s="28"/>
      <c r="O568" s="33" t="s">
        <v>82</v>
      </c>
      <c r="P568" s="63"/>
      <c r="Q568" s="35"/>
      <c r="Y568" s="44"/>
      <c r="Z568" s="44"/>
    </row>
    <row r="569" spans="1:26" s="36" customFormat="1" ht="12.75" customHeight="1" x14ac:dyDescent="0.2">
      <c r="A569" s="128"/>
      <c r="B569" s="136"/>
      <c r="C569" s="128"/>
      <c r="D569" s="28"/>
      <c r="E569" s="134"/>
      <c r="F569" s="134"/>
      <c r="G569" s="134"/>
      <c r="H569" s="134"/>
      <c r="I569" s="132"/>
      <c r="J569" s="30"/>
      <c r="K569" s="130"/>
      <c r="L569" s="30"/>
      <c r="M569" s="128"/>
      <c r="N569" s="28"/>
      <c r="O569" s="34"/>
      <c r="P569" s="64"/>
      <c r="Q569" s="35"/>
      <c r="Y569" s="44"/>
      <c r="Z569" s="44"/>
    </row>
    <row r="570" spans="1:26" s="36" customFormat="1" ht="15" customHeight="1" x14ac:dyDescent="0.2">
      <c r="A570" s="127" t="s">
        <v>400</v>
      </c>
      <c r="B570" s="135" t="s">
        <v>1947</v>
      </c>
      <c r="C570" s="127" t="s">
        <v>52</v>
      </c>
      <c r="D570" s="28"/>
      <c r="E570" s="133">
        <v>43181</v>
      </c>
      <c r="F570" s="133">
        <v>43182</v>
      </c>
      <c r="G570" s="133">
        <v>43213</v>
      </c>
      <c r="H570" s="133">
        <v>43186</v>
      </c>
      <c r="I570" s="131" t="s">
        <v>16</v>
      </c>
      <c r="J570" s="30"/>
      <c r="K570" s="129" t="s">
        <v>94</v>
      </c>
      <c r="L570" s="30"/>
      <c r="M570" s="127" t="s">
        <v>14</v>
      </c>
      <c r="N570" s="28"/>
      <c r="O570" s="33"/>
      <c r="P570" s="63"/>
      <c r="Q570" s="35"/>
      <c r="Y570" s="44"/>
      <c r="Z570" s="44"/>
    </row>
    <row r="571" spans="1:26" s="36" customFormat="1" ht="15" customHeight="1" x14ac:dyDescent="0.2">
      <c r="A571" s="128"/>
      <c r="B571" s="136"/>
      <c r="C571" s="128"/>
      <c r="D571" s="28"/>
      <c r="E571" s="134"/>
      <c r="F571" s="134"/>
      <c r="G571" s="134"/>
      <c r="H571" s="134"/>
      <c r="I571" s="132"/>
      <c r="J571" s="30"/>
      <c r="K571" s="130"/>
      <c r="L571" s="30"/>
      <c r="M571" s="128"/>
      <c r="N571" s="35"/>
      <c r="O571" s="34"/>
      <c r="P571" s="64"/>
      <c r="Q571" s="35"/>
      <c r="Y571" s="44"/>
      <c r="Z571" s="44"/>
    </row>
    <row r="572" spans="1:26" s="36" customFormat="1" ht="15" customHeight="1" x14ac:dyDescent="0.2">
      <c r="A572" s="127" t="s">
        <v>401</v>
      </c>
      <c r="B572" s="135" t="s">
        <v>1948</v>
      </c>
      <c r="C572" s="127" t="s">
        <v>52</v>
      </c>
      <c r="D572" s="28"/>
      <c r="E572" s="133">
        <v>43181</v>
      </c>
      <c r="F572" s="133">
        <v>43182</v>
      </c>
      <c r="G572" s="133">
        <v>43213</v>
      </c>
      <c r="H572" s="133">
        <v>43206</v>
      </c>
      <c r="I572" s="131" t="s">
        <v>16</v>
      </c>
      <c r="J572" s="30"/>
      <c r="K572" s="129" t="s">
        <v>94</v>
      </c>
      <c r="L572" s="30"/>
      <c r="M572" s="127" t="s">
        <v>14</v>
      </c>
      <c r="N572" s="28"/>
      <c r="O572" s="33"/>
      <c r="P572" s="62"/>
      <c r="Q572" s="35"/>
      <c r="Y572" s="44"/>
      <c r="Z572" s="44"/>
    </row>
    <row r="573" spans="1:26" s="36" customFormat="1" ht="15" customHeight="1" x14ac:dyDescent="0.2">
      <c r="A573" s="128"/>
      <c r="B573" s="136"/>
      <c r="C573" s="128"/>
      <c r="D573" s="28"/>
      <c r="E573" s="134"/>
      <c r="F573" s="134"/>
      <c r="G573" s="134"/>
      <c r="H573" s="134"/>
      <c r="I573" s="132"/>
      <c r="J573" s="30"/>
      <c r="K573" s="130"/>
      <c r="L573" s="30"/>
      <c r="M573" s="128"/>
      <c r="N573" s="28"/>
      <c r="O573" s="34"/>
      <c r="P573" s="64"/>
      <c r="Q573" s="28"/>
      <c r="Y573" s="44"/>
      <c r="Z573" s="44"/>
    </row>
    <row r="574" spans="1:26" s="36" customFormat="1" ht="12.75" customHeight="1" x14ac:dyDescent="0.2">
      <c r="A574" s="127" t="s">
        <v>402</v>
      </c>
      <c r="B574" s="135" t="s">
        <v>1949</v>
      </c>
      <c r="C574" s="127" t="s">
        <v>52</v>
      </c>
      <c r="D574" s="28"/>
      <c r="E574" s="133">
        <v>43181</v>
      </c>
      <c r="F574" s="133">
        <v>43182</v>
      </c>
      <c r="G574" s="133">
        <v>43213</v>
      </c>
      <c r="H574" s="133">
        <v>43195</v>
      </c>
      <c r="I574" s="131" t="s">
        <v>16</v>
      </c>
      <c r="J574" s="30"/>
      <c r="K574" s="129" t="s">
        <v>94</v>
      </c>
      <c r="L574" s="30"/>
      <c r="M574" s="127" t="s">
        <v>14</v>
      </c>
      <c r="N574" s="28"/>
      <c r="O574" s="33"/>
      <c r="P574" s="63"/>
      <c r="Q574" s="35"/>
      <c r="Y574" s="44"/>
      <c r="Z574" s="44"/>
    </row>
    <row r="575" spans="1:26" s="36" customFormat="1" ht="12.75" customHeight="1" x14ac:dyDescent="0.2">
      <c r="A575" s="128"/>
      <c r="B575" s="136"/>
      <c r="C575" s="128"/>
      <c r="D575" s="28"/>
      <c r="E575" s="134"/>
      <c r="F575" s="134"/>
      <c r="G575" s="134"/>
      <c r="H575" s="134"/>
      <c r="I575" s="132"/>
      <c r="J575" s="30"/>
      <c r="K575" s="130"/>
      <c r="L575" s="30"/>
      <c r="M575" s="128"/>
      <c r="N575" s="28"/>
      <c r="O575" s="34"/>
      <c r="P575" s="64"/>
      <c r="Q575" s="35"/>
      <c r="Y575" s="44"/>
      <c r="Z575" s="44"/>
    </row>
    <row r="576" spans="1:26" s="36" customFormat="1" ht="15" customHeight="1" x14ac:dyDescent="0.2">
      <c r="A576" s="127" t="s">
        <v>403</v>
      </c>
      <c r="B576" s="135" t="s">
        <v>1950</v>
      </c>
      <c r="C576" s="127" t="s">
        <v>52</v>
      </c>
      <c r="D576" s="28"/>
      <c r="E576" s="133">
        <v>43181</v>
      </c>
      <c r="F576" s="133">
        <v>43182</v>
      </c>
      <c r="G576" s="133">
        <v>43213</v>
      </c>
      <c r="H576" s="133">
        <v>43182</v>
      </c>
      <c r="I576" s="131" t="s">
        <v>16</v>
      </c>
      <c r="J576" s="30"/>
      <c r="K576" s="129" t="s">
        <v>94</v>
      </c>
      <c r="L576" s="30"/>
      <c r="M576" s="127" t="s">
        <v>17</v>
      </c>
      <c r="N576" s="28"/>
      <c r="O576" s="33" t="s">
        <v>71</v>
      </c>
      <c r="P576" s="63"/>
      <c r="Q576" s="35"/>
      <c r="Y576" s="44"/>
      <c r="Z576" s="44"/>
    </row>
    <row r="577" spans="1:26" s="36" customFormat="1" ht="15" customHeight="1" x14ac:dyDescent="0.2">
      <c r="A577" s="128"/>
      <c r="B577" s="136"/>
      <c r="C577" s="128"/>
      <c r="D577" s="28"/>
      <c r="E577" s="134"/>
      <c r="F577" s="134"/>
      <c r="G577" s="134"/>
      <c r="H577" s="134"/>
      <c r="I577" s="132"/>
      <c r="J577" s="30"/>
      <c r="K577" s="130"/>
      <c r="L577" s="30"/>
      <c r="M577" s="128"/>
      <c r="N577" s="35"/>
      <c r="O577" s="34"/>
      <c r="P577" s="64"/>
      <c r="Q577" s="35"/>
      <c r="Y577" s="44"/>
      <c r="Z577" s="44"/>
    </row>
    <row r="578" spans="1:26" s="36" customFormat="1" ht="15" customHeight="1" x14ac:dyDescent="0.2">
      <c r="A578" s="127" t="s">
        <v>404</v>
      </c>
      <c r="B578" s="135" t="s">
        <v>1951</v>
      </c>
      <c r="C578" s="127" t="s">
        <v>52</v>
      </c>
      <c r="D578" s="28"/>
      <c r="E578" s="133">
        <v>43181</v>
      </c>
      <c r="F578" s="133">
        <v>43182</v>
      </c>
      <c r="G578" s="133">
        <v>43213</v>
      </c>
      <c r="H578" s="133">
        <v>43206</v>
      </c>
      <c r="I578" s="131" t="s">
        <v>16</v>
      </c>
      <c r="J578" s="30"/>
      <c r="K578" s="129" t="s">
        <v>94</v>
      </c>
      <c r="L578" s="30"/>
      <c r="M578" s="127" t="s">
        <v>15</v>
      </c>
      <c r="N578" s="28"/>
      <c r="O578" s="33" t="s">
        <v>82</v>
      </c>
      <c r="P578" s="62"/>
      <c r="Q578" s="35"/>
      <c r="Y578" s="44"/>
      <c r="Z578" s="44"/>
    </row>
    <row r="579" spans="1:26" s="36" customFormat="1" ht="15" customHeight="1" x14ac:dyDescent="0.2">
      <c r="A579" s="128"/>
      <c r="B579" s="136"/>
      <c r="C579" s="128"/>
      <c r="D579" s="28"/>
      <c r="E579" s="134"/>
      <c r="F579" s="134"/>
      <c r="G579" s="134"/>
      <c r="H579" s="134"/>
      <c r="I579" s="132"/>
      <c r="J579" s="30"/>
      <c r="K579" s="130"/>
      <c r="L579" s="30"/>
      <c r="M579" s="128"/>
      <c r="N579" s="28"/>
      <c r="O579" s="34"/>
      <c r="P579" s="64"/>
      <c r="Q579" s="28"/>
      <c r="Y579" s="44"/>
      <c r="Z579" s="44"/>
    </row>
    <row r="580" spans="1:26" s="36" customFormat="1" ht="12.75" customHeight="1" x14ac:dyDescent="0.2">
      <c r="A580" s="127" t="s">
        <v>405</v>
      </c>
      <c r="B580" s="135" t="s">
        <v>1952</v>
      </c>
      <c r="C580" s="127" t="s">
        <v>52</v>
      </c>
      <c r="D580" s="28"/>
      <c r="E580" s="133">
        <v>43181</v>
      </c>
      <c r="F580" s="133">
        <v>43182</v>
      </c>
      <c r="G580" s="133">
        <v>43213</v>
      </c>
      <c r="H580" s="133">
        <v>43206</v>
      </c>
      <c r="I580" s="131" t="s">
        <v>16</v>
      </c>
      <c r="J580" s="30"/>
      <c r="K580" s="129" t="s">
        <v>94</v>
      </c>
      <c r="L580" s="30"/>
      <c r="M580" s="127" t="s">
        <v>14</v>
      </c>
      <c r="N580" s="28"/>
      <c r="O580" s="33"/>
      <c r="P580" s="63"/>
      <c r="Q580" s="35"/>
      <c r="Y580" s="44"/>
      <c r="Z580" s="44"/>
    </row>
    <row r="581" spans="1:26" s="17" customFormat="1" ht="12.75" customHeight="1" x14ac:dyDescent="0.2">
      <c r="A581" s="128"/>
      <c r="B581" s="136"/>
      <c r="C581" s="128"/>
      <c r="D581" s="28"/>
      <c r="E581" s="134"/>
      <c r="F581" s="134"/>
      <c r="G581" s="134"/>
      <c r="H581" s="134"/>
      <c r="I581" s="132"/>
      <c r="J581" s="30"/>
      <c r="K581" s="130"/>
      <c r="L581" s="30"/>
      <c r="M581" s="128"/>
      <c r="N581" s="28"/>
      <c r="O581" s="34"/>
      <c r="P581" s="64"/>
      <c r="Q581" s="35"/>
      <c r="R581" s="36"/>
      <c r="Y581" s="43"/>
      <c r="Z581" s="43"/>
    </row>
    <row r="582" spans="1:26" s="17" customFormat="1" ht="15" customHeight="1" x14ac:dyDescent="0.2">
      <c r="A582" s="127" t="s">
        <v>406</v>
      </c>
      <c r="B582" s="135" t="s">
        <v>1953</v>
      </c>
      <c r="C582" s="127" t="s">
        <v>52</v>
      </c>
      <c r="D582" s="28"/>
      <c r="E582" s="133">
        <v>43181</v>
      </c>
      <c r="F582" s="133">
        <v>43182</v>
      </c>
      <c r="G582" s="133">
        <v>43213</v>
      </c>
      <c r="H582" s="133">
        <v>43202</v>
      </c>
      <c r="I582" s="131" t="s">
        <v>16</v>
      </c>
      <c r="J582" s="30"/>
      <c r="K582" s="129" t="s">
        <v>94</v>
      </c>
      <c r="L582" s="30"/>
      <c r="M582" s="127" t="s">
        <v>14</v>
      </c>
      <c r="N582" s="28"/>
      <c r="O582" s="33"/>
      <c r="P582" s="63"/>
      <c r="Q582" s="35"/>
      <c r="R582" s="36"/>
      <c r="Y582" s="43"/>
      <c r="Z582" s="43"/>
    </row>
    <row r="583" spans="1:26" s="17" customFormat="1" ht="15" customHeight="1" x14ac:dyDescent="0.2">
      <c r="A583" s="128"/>
      <c r="B583" s="136"/>
      <c r="C583" s="128"/>
      <c r="D583" s="28"/>
      <c r="E583" s="134"/>
      <c r="F583" s="134"/>
      <c r="G583" s="134"/>
      <c r="H583" s="134"/>
      <c r="I583" s="132"/>
      <c r="J583" s="30"/>
      <c r="K583" s="130"/>
      <c r="L583" s="30"/>
      <c r="M583" s="128"/>
      <c r="N583" s="35"/>
      <c r="O583" s="34"/>
      <c r="P583" s="64"/>
      <c r="Q583" s="35"/>
      <c r="R583" s="36"/>
      <c r="Y583" s="43"/>
      <c r="Z583" s="43"/>
    </row>
    <row r="584" spans="1:26" s="17" customFormat="1" ht="15" customHeight="1" x14ac:dyDescent="0.2">
      <c r="A584" s="127" t="s">
        <v>407</v>
      </c>
      <c r="B584" s="135" t="s">
        <v>1970</v>
      </c>
      <c r="C584" s="127" t="s">
        <v>52</v>
      </c>
      <c r="D584" s="28"/>
      <c r="E584" s="133">
        <v>43166</v>
      </c>
      <c r="F584" s="133">
        <v>43167</v>
      </c>
      <c r="G584" s="133">
        <v>43196</v>
      </c>
      <c r="H584" s="133">
        <v>43181</v>
      </c>
      <c r="I584" s="131" t="s">
        <v>16</v>
      </c>
      <c r="J584" s="30"/>
      <c r="K584" s="129" t="s">
        <v>94</v>
      </c>
      <c r="L584" s="30"/>
      <c r="M584" s="127" t="s">
        <v>15</v>
      </c>
      <c r="N584" s="28"/>
      <c r="O584" s="33"/>
      <c r="P584" s="62" t="s">
        <v>1731</v>
      </c>
      <c r="Q584" s="35"/>
      <c r="R584" s="36"/>
      <c r="Y584" s="43"/>
      <c r="Z584" s="43"/>
    </row>
    <row r="585" spans="1:26" s="17" customFormat="1" ht="15" customHeight="1" x14ac:dyDescent="0.2">
      <c r="A585" s="128"/>
      <c r="B585" s="136"/>
      <c r="C585" s="128"/>
      <c r="D585" s="28"/>
      <c r="E585" s="134"/>
      <c r="F585" s="134"/>
      <c r="G585" s="134"/>
      <c r="H585" s="134"/>
      <c r="I585" s="132"/>
      <c r="J585" s="30"/>
      <c r="K585" s="130"/>
      <c r="L585" s="30"/>
      <c r="M585" s="128"/>
      <c r="N585" s="28"/>
      <c r="O585" s="34"/>
      <c r="P585" s="64"/>
      <c r="Q585" s="28"/>
      <c r="R585" s="36"/>
      <c r="Y585" s="43"/>
      <c r="Z585" s="43"/>
    </row>
    <row r="586" spans="1:26" s="17" customFormat="1" ht="12.75" customHeight="1" x14ac:dyDescent="0.2">
      <c r="A586" s="127" t="s">
        <v>408</v>
      </c>
      <c r="B586" s="135" t="s">
        <v>1954</v>
      </c>
      <c r="C586" s="127" t="s">
        <v>52</v>
      </c>
      <c r="D586" s="28"/>
      <c r="E586" s="133">
        <v>43182</v>
      </c>
      <c r="F586" s="133">
        <v>43185</v>
      </c>
      <c r="G586" s="133">
        <v>43214</v>
      </c>
      <c r="H586" s="133"/>
      <c r="I586" s="131" t="s">
        <v>28</v>
      </c>
      <c r="J586" s="30"/>
      <c r="K586" s="129" t="s">
        <v>86</v>
      </c>
      <c r="L586" s="30"/>
      <c r="M586" s="127" t="s">
        <v>73</v>
      </c>
      <c r="N586" s="28"/>
      <c r="O586" s="33"/>
      <c r="P586" s="63"/>
      <c r="Q586" s="35"/>
      <c r="R586" s="36"/>
      <c r="Y586" s="43"/>
      <c r="Z586" s="43"/>
    </row>
    <row r="587" spans="1:26" s="17" customFormat="1" ht="12.75" customHeight="1" x14ac:dyDescent="0.2">
      <c r="A587" s="128"/>
      <c r="B587" s="136"/>
      <c r="C587" s="128"/>
      <c r="D587" s="28"/>
      <c r="E587" s="134"/>
      <c r="F587" s="134"/>
      <c r="G587" s="134"/>
      <c r="H587" s="134"/>
      <c r="I587" s="132"/>
      <c r="J587" s="30"/>
      <c r="K587" s="130"/>
      <c r="L587" s="30"/>
      <c r="M587" s="128"/>
      <c r="N587" s="28"/>
      <c r="O587" s="34"/>
      <c r="P587" s="64"/>
      <c r="Q587" s="35"/>
      <c r="R587" s="36"/>
      <c r="Y587" s="43"/>
      <c r="Z587" s="43"/>
    </row>
    <row r="588" spans="1:26" s="17" customFormat="1" ht="15" customHeight="1" x14ac:dyDescent="0.2">
      <c r="A588" s="127" t="s">
        <v>409</v>
      </c>
      <c r="B588" s="135" t="s">
        <v>1955</v>
      </c>
      <c r="C588" s="127" t="s">
        <v>52</v>
      </c>
      <c r="D588" s="28"/>
      <c r="E588" s="133">
        <v>43182</v>
      </c>
      <c r="F588" s="133">
        <v>43185</v>
      </c>
      <c r="G588" s="133">
        <v>43214</v>
      </c>
      <c r="H588" s="133">
        <v>43206</v>
      </c>
      <c r="I588" s="131" t="s">
        <v>16</v>
      </c>
      <c r="J588" s="30"/>
      <c r="K588" s="129" t="s">
        <v>94</v>
      </c>
      <c r="L588" s="30"/>
      <c r="M588" s="127" t="s">
        <v>14</v>
      </c>
      <c r="N588" s="28"/>
      <c r="O588" s="33"/>
      <c r="P588" s="63"/>
      <c r="Q588" s="35"/>
      <c r="R588" s="36"/>
      <c r="Y588" s="43"/>
      <c r="Z588" s="43"/>
    </row>
    <row r="589" spans="1:26" s="17" customFormat="1" ht="15" customHeight="1" x14ac:dyDescent="0.2">
      <c r="A589" s="128"/>
      <c r="B589" s="136"/>
      <c r="C589" s="128"/>
      <c r="D589" s="28"/>
      <c r="E589" s="134"/>
      <c r="F589" s="134"/>
      <c r="G589" s="134"/>
      <c r="H589" s="134"/>
      <c r="I589" s="132"/>
      <c r="J589" s="30"/>
      <c r="K589" s="130"/>
      <c r="L589" s="30"/>
      <c r="M589" s="128"/>
      <c r="N589" s="35"/>
      <c r="O589" s="34"/>
      <c r="P589" s="64"/>
      <c r="Q589" s="35"/>
      <c r="R589" s="36"/>
      <c r="Y589" s="43"/>
      <c r="Z589" s="43"/>
    </row>
    <row r="590" spans="1:26" s="17" customFormat="1" ht="15" customHeight="1" x14ac:dyDescent="0.2">
      <c r="A590" s="127" t="s">
        <v>410</v>
      </c>
      <c r="B590" s="135" t="s">
        <v>1956</v>
      </c>
      <c r="C590" s="127" t="s">
        <v>52</v>
      </c>
      <c r="D590" s="28"/>
      <c r="E590" s="133">
        <v>43185</v>
      </c>
      <c r="F590" s="133">
        <v>43186</v>
      </c>
      <c r="G590" s="133">
        <v>43215</v>
      </c>
      <c r="H590" s="133">
        <v>43193</v>
      </c>
      <c r="I590" s="131" t="s">
        <v>16</v>
      </c>
      <c r="J590" s="30"/>
      <c r="K590" s="129" t="s">
        <v>94</v>
      </c>
      <c r="L590" s="30"/>
      <c r="M590" s="127" t="s">
        <v>14</v>
      </c>
      <c r="N590" s="28"/>
      <c r="O590" s="33"/>
      <c r="P590" s="62"/>
      <c r="Q590" s="35"/>
      <c r="R590" s="36"/>
      <c r="Y590" s="43"/>
      <c r="Z590" s="43"/>
    </row>
    <row r="591" spans="1:26" s="17" customFormat="1" ht="15" customHeight="1" x14ac:dyDescent="0.2">
      <c r="A591" s="128"/>
      <c r="B591" s="136"/>
      <c r="C591" s="128"/>
      <c r="D591" s="28"/>
      <c r="E591" s="134"/>
      <c r="F591" s="134"/>
      <c r="G591" s="134"/>
      <c r="H591" s="134"/>
      <c r="I591" s="132"/>
      <c r="J591" s="30"/>
      <c r="K591" s="130"/>
      <c r="L591" s="30"/>
      <c r="M591" s="128"/>
      <c r="N591" s="28"/>
      <c r="O591" s="34"/>
      <c r="P591" s="64"/>
      <c r="Q591" s="28"/>
      <c r="R591" s="36"/>
      <c r="Y591" s="43"/>
      <c r="Z591" s="43"/>
    </row>
    <row r="592" spans="1:26" s="17" customFormat="1" ht="12.75" customHeight="1" x14ac:dyDescent="0.2">
      <c r="A592" s="127" t="s">
        <v>411</v>
      </c>
      <c r="B592" s="135" t="s">
        <v>1957</v>
      </c>
      <c r="C592" s="127" t="s">
        <v>52</v>
      </c>
      <c r="D592" s="28"/>
      <c r="E592" s="133">
        <v>43185</v>
      </c>
      <c r="F592" s="133">
        <v>43186</v>
      </c>
      <c r="G592" s="133">
        <v>43215</v>
      </c>
      <c r="H592" s="133">
        <v>43207</v>
      </c>
      <c r="I592" s="131" t="s">
        <v>16</v>
      </c>
      <c r="J592" s="30"/>
      <c r="K592" s="129" t="s">
        <v>94</v>
      </c>
      <c r="L592" s="30"/>
      <c r="M592" s="127" t="s">
        <v>15</v>
      </c>
      <c r="N592" s="28"/>
      <c r="O592" s="33" t="s">
        <v>82</v>
      </c>
      <c r="P592" s="63"/>
      <c r="Q592" s="35"/>
      <c r="R592" s="36"/>
      <c r="Y592" s="43"/>
      <c r="Z592" s="43"/>
    </row>
    <row r="593" spans="1:26" s="17" customFormat="1" ht="12.75" customHeight="1" x14ac:dyDescent="0.2">
      <c r="A593" s="128"/>
      <c r="B593" s="136"/>
      <c r="C593" s="128"/>
      <c r="D593" s="28"/>
      <c r="E593" s="134"/>
      <c r="F593" s="134"/>
      <c r="G593" s="134"/>
      <c r="H593" s="134"/>
      <c r="I593" s="132"/>
      <c r="J593" s="30"/>
      <c r="K593" s="130"/>
      <c r="L593" s="30"/>
      <c r="M593" s="128"/>
      <c r="N593" s="28"/>
      <c r="O593" s="34"/>
      <c r="P593" s="64"/>
      <c r="Q593" s="35"/>
      <c r="R593" s="36"/>
      <c r="Y593" s="43"/>
      <c r="Z593" s="43"/>
    </row>
    <row r="594" spans="1:26" s="17" customFormat="1" ht="15" customHeight="1" x14ac:dyDescent="0.2">
      <c r="A594" s="127" t="s">
        <v>412</v>
      </c>
      <c r="B594" s="135" t="s">
        <v>1958</v>
      </c>
      <c r="C594" s="127" t="s">
        <v>52</v>
      </c>
      <c r="D594" s="28"/>
      <c r="E594" s="133">
        <v>43185</v>
      </c>
      <c r="F594" s="133">
        <v>43186</v>
      </c>
      <c r="G594" s="133">
        <v>43215</v>
      </c>
      <c r="H594" s="133">
        <v>43200</v>
      </c>
      <c r="I594" s="131" t="s">
        <v>29</v>
      </c>
      <c r="J594" s="30"/>
      <c r="K594" s="129" t="s">
        <v>95</v>
      </c>
      <c r="L594" s="30"/>
      <c r="M594" s="127" t="s">
        <v>74</v>
      </c>
      <c r="N594" s="28"/>
      <c r="O594" s="33"/>
      <c r="P594" s="63"/>
      <c r="Q594" s="35"/>
      <c r="R594" s="36"/>
      <c r="Y594" s="43"/>
      <c r="Z594" s="43"/>
    </row>
    <row r="595" spans="1:26" s="17" customFormat="1" ht="15" customHeight="1" x14ac:dyDescent="0.2">
      <c r="A595" s="128"/>
      <c r="B595" s="136"/>
      <c r="C595" s="128"/>
      <c r="D595" s="28"/>
      <c r="E595" s="134"/>
      <c r="F595" s="134"/>
      <c r="G595" s="134"/>
      <c r="H595" s="134"/>
      <c r="I595" s="132"/>
      <c r="J595" s="30"/>
      <c r="K595" s="130"/>
      <c r="L595" s="30"/>
      <c r="M595" s="128"/>
      <c r="N595" s="35"/>
      <c r="O595" s="34"/>
      <c r="P595" s="64"/>
      <c r="Q595" s="35"/>
      <c r="R595" s="36"/>
      <c r="Y595" s="43"/>
      <c r="Z595" s="43"/>
    </row>
    <row r="596" spans="1:26" s="17" customFormat="1" ht="15" customHeight="1" x14ac:dyDescent="0.2">
      <c r="A596" s="127" t="s">
        <v>413</v>
      </c>
      <c r="B596" s="135" t="s">
        <v>1959</v>
      </c>
      <c r="C596" s="127" t="s">
        <v>52</v>
      </c>
      <c r="D596" s="28"/>
      <c r="E596" s="133">
        <v>43185</v>
      </c>
      <c r="F596" s="133">
        <v>43186</v>
      </c>
      <c r="G596" s="133">
        <v>43215</v>
      </c>
      <c r="H596" s="133">
        <v>43186</v>
      </c>
      <c r="I596" s="131" t="s">
        <v>16</v>
      </c>
      <c r="J596" s="30"/>
      <c r="K596" s="129" t="s">
        <v>94</v>
      </c>
      <c r="L596" s="30"/>
      <c r="M596" s="127" t="s">
        <v>17</v>
      </c>
      <c r="N596" s="28"/>
      <c r="O596" s="33" t="s">
        <v>82</v>
      </c>
      <c r="P596" s="62"/>
      <c r="Q596" s="35"/>
      <c r="R596" s="36"/>
      <c r="Y596" s="43"/>
      <c r="Z596" s="43"/>
    </row>
    <row r="597" spans="1:26" s="17" customFormat="1" ht="15" customHeight="1" x14ac:dyDescent="0.2">
      <c r="A597" s="128"/>
      <c r="B597" s="136"/>
      <c r="C597" s="128"/>
      <c r="D597" s="28"/>
      <c r="E597" s="134"/>
      <c r="F597" s="134"/>
      <c r="G597" s="134"/>
      <c r="H597" s="134"/>
      <c r="I597" s="132"/>
      <c r="J597" s="30"/>
      <c r="K597" s="130"/>
      <c r="L597" s="30"/>
      <c r="M597" s="128"/>
      <c r="N597" s="28"/>
      <c r="O597" s="34"/>
      <c r="P597" s="64"/>
      <c r="Q597" s="28"/>
      <c r="R597" s="36"/>
      <c r="Y597" s="43"/>
      <c r="Z597" s="43"/>
    </row>
    <row r="598" spans="1:26" s="17" customFormat="1" ht="12.75" customHeight="1" x14ac:dyDescent="0.2">
      <c r="A598" s="127" t="s">
        <v>414</v>
      </c>
      <c r="B598" s="135" t="s">
        <v>1972</v>
      </c>
      <c r="C598" s="127" t="s">
        <v>52</v>
      </c>
      <c r="D598" s="28"/>
      <c r="E598" s="133">
        <v>43185</v>
      </c>
      <c r="F598" s="133">
        <v>43186</v>
      </c>
      <c r="G598" s="133">
        <v>43215</v>
      </c>
      <c r="H598" s="133">
        <v>43187</v>
      </c>
      <c r="I598" s="131" t="s">
        <v>29</v>
      </c>
      <c r="J598" s="30"/>
      <c r="K598" s="129" t="s">
        <v>22</v>
      </c>
      <c r="L598" s="30"/>
      <c r="M598" s="127" t="s">
        <v>73</v>
      </c>
      <c r="N598" s="28"/>
      <c r="O598" s="33"/>
      <c r="P598" s="63" t="s">
        <v>2258</v>
      </c>
      <c r="Q598" s="35"/>
      <c r="R598" s="36"/>
      <c r="Y598" s="43"/>
      <c r="Z598" s="43"/>
    </row>
    <row r="599" spans="1:26" s="17" customFormat="1" ht="12.75" customHeight="1" x14ac:dyDescent="0.2">
      <c r="A599" s="128"/>
      <c r="B599" s="136"/>
      <c r="C599" s="128"/>
      <c r="D599" s="28"/>
      <c r="E599" s="134"/>
      <c r="F599" s="134"/>
      <c r="G599" s="134"/>
      <c r="H599" s="134"/>
      <c r="I599" s="132"/>
      <c r="J599" s="30"/>
      <c r="K599" s="130"/>
      <c r="L599" s="30"/>
      <c r="M599" s="128"/>
      <c r="N599" s="28"/>
      <c r="O599" s="34"/>
      <c r="P599" s="64"/>
      <c r="Q599" s="35"/>
      <c r="R599" s="36"/>
      <c r="Y599" s="43"/>
      <c r="Z599" s="43"/>
    </row>
    <row r="600" spans="1:26" s="17" customFormat="1" ht="15" customHeight="1" x14ac:dyDescent="0.2">
      <c r="A600" s="127" t="s">
        <v>415</v>
      </c>
      <c r="B600" s="135" t="s">
        <v>1960</v>
      </c>
      <c r="C600" s="127" t="s">
        <v>52</v>
      </c>
      <c r="D600" s="28"/>
      <c r="E600" s="133">
        <v>43185</v>
      </c>
      <c r="F600" s="133">
        <v>43186</v>
      </c>
      <c r="G600" s="133">
        <v>43215</v>
      </c>
      <c r="H600" s="133">
        <v>43229</v>
      </c>
      <c r="I600" s="131" t="s">
        <v>28</v>
      </c>
      <c r="J600" s="30"/>
      <c r="K600" s="129" t="s">
        <v>94</v>
      </c>
      <c r="L600" s="30"/>
      <c r="M600" s="127" t="s">
        <v>14</v>
      </c>
      <c r="N600" s="28"/>
      <c r="O600" s="33"/>
      <c r="P600" s="63"/>
      <c r="Q600" s="35"/>
      <c r="R600" s="36"/>
      <c r="Y600" s="43"/>
      <c r="Z600" s="43"/>
    </row>
    <row r="601" spans="1:26" s="17" customFormat="1" ht="15" customHeight="1" x14ac:dyDescent="0.2">
      <c r="A601" s="128"/>
      <c r="B601" s="136"/>
      <c r="C601" s="128"/>
      <c r="D601" s="28"/>
      <c r="E601" s="134"/>
      <c r="F601" s="134"/>
      <c r="G601" s="134"/>
      <c r="H601" s="134"/>
      <c r="I601" s="132"/>
      <c r="J601" s="30"/>
      <c r="K601" s="130"/>
      <c r="L601" s="30"/>
      <c r="M601" s="128"/>
      <c r="N601" s="35"/>
      <c r="O601" s="34"/>
      <c r="P601" s="64"/>
      <c r="Q601" s="35"/>
      <c r="R601" s="36"/>
      <c r="Y601" s="43"/>
      <c r="Z601" s="43"/>
    </row>
    <row r="602" spans="1:26" s="17" customFormat="1" ht="15" customHeight="1" x14ac:dyDescent="0.2">
      <c r="A602" s="127" t="s">
        <v>416</v>
      </c>
      <c r="B602" s="135" t="s">
        <v>1961</v>
      </c>
      <c r="C602" s="127" t="s">
        <v>52</v>
      </c>
      <c r="D602" s="28"/>
      <c r="E602" s="133">
        <v>43185</v>
      </c>
      <c r="F602" s="133">
        <v>43186</v>
      </c>
      <c r="G602" s="133">
        <v>43215</v>
      </c>
      <c r="H602" s="133">
        <v>43207</v>
      </c>
      <c r="I602" s="131" t="s">
        <v>16</v>
      </c>
      <c r="J602" s="30"/>
      <c r="K602" s="129" t="s">
        <v>94</v>
      </c>
      <c r="L602" s="30"/>
      <c r="M602" s="127" t="s">
        <v>14</v>
      </c>
      <c r="N602" s="28"/>
      <c r="O602" s="33"/>
      <c r="P602" s="62"/>
      <c r="Q602" s="35"/>
      <c r="R602" s="36"/>
      <c r="Y602" s="43"/>
      <c r="Z602" s="43"/>
    </row>
    <row r="603" spans="1:26" s="17" customFormat="1" ht="15" customHeight="1" x14ac:dyDescent="0.2">
      <c r="A603" s="128"/>
      <c r="B603" s="136"/>
      <c r="C603" s="128"/>
      <c r="D603" s="28"/>
      <c r="E603" s="134"/>
      <c r="F603" s="134"/>
      <c r="G603" s="134"/>
      <c r="H603" s="134"/>
      <c r="I603" s="132"/>
      <c r="J603" s="30"/>
      <c r="K603" s="130"/>
      <c r="L603" s="30"/>
      <c r="M603" s="128"/>
      <c r="N603" s="28"/>
      <c r="O603" s="34"/>
      <c r="P603" s="64"/>
      <c r="Q603" s="28"/>
      <c r="R603" s="36"/>
      <c r="Y603" s="43"/>
      <c r="Z603" s="43"/>
    </row>
    <row r="604" spans="1:26" s="17" customFormat="1" ht="12.75" customHeight="1" x14ac:dyDescent="0.2">
      <c r="A604" s="127" t="s">
        <v>417</v>
      </c>
      <c r="B604" s="135" t="s">
        <v>1962</v>
      </c>
      <c r="C604" s="127" t="s">
        <v>52</v>
      </c>
      <c r="D604" s="28"/>
      <c r="E604" s="133">
        <v>43185</v>
      </c>
      <c r="F604" s="133">
        <v>43186</v>
      </c>
      <c r="G604" s="133">
        <v>43215</v>
      </c>
      <c r="H604" s="133">
        <v>43207</v>
      </c>
      <c r="I604" s="131" t="s">
        <v>16</v>
      </c>
      <c r="J604" s="30"/>
      <c r="K604" s="129" t="s">
        <v>94</v>
      </c>
      <c r="L604" s="30"/>
      <c r="M604" s="127" t="s">
        <v>14</v>
      </c>
      <c r="N604" s="28"/>
      <c r="O604" s="33"/>
      <c r="P604" s="63"/>
      <c r="Q604" s="35"/>
      <c r="R604" s="36"/>
      <c r="Y604" s="43"/>
      <c r="Z604" s="43"/>
    </row>
    <row r="605" spans="1:26" s="17" customFormat="1" ht="12.75" customHeight="1" x14ac:dyDescent="0.2">
      <c r="A605" s="128"/>
      <c r="B605" s="136"/>
      <c r="C605" s="128"/>
      <c r="D605" s="28"/>
      <c r="E605" s="134"/>
      <c r="F605" s="134"/>
      <c r="G605" s="134"/>
      <c r="H605" s="134"/>
      <c r="I605" s="132"/>
      <c r="J605" s="30"/>
      <c r="K605" s="130"/>
      <c r="L605" s="30"/>
      <c r="M605" s="128"/>
      <c r="N605" s="28"/>
      <c r="O605" s="34"/>
      <c r="P605" s="64"/>
      <c r="Q605" s="35"/>
      <c r="R605" s="36"/>
      <c r="Y605" s="43"/>
      <c r="Z605" s="43"/>
    </row>
    <row r="606" spans="1:26" s="17" customFormat="1" ht="15" customHeight="1" x14ac:dyDescent="0.2">
      <c r="A606" s="127" t="s">
        <v>418</v>
      </c>
      <c r="B606" s="135" t="s">
        <v>1971</v>
      </c>
      <c r="C606" s="127" t="s">
        <v>52</v>
      </c>
      <c r="D606" s="28"/>
      <c r="E606" s="133">
        <v>43185</v>
      </c>
      <c r="F606" s="133">
        <v>43186</v>
      </c>
      <c r="G606" s="133">
        <v>43215</v>
      </c>
      <c r="H606" s="133">
        <v>43206</v>
      </c>
      <c r="I606" s="131" t="s">
        <v>16</v>
      </c>
      <c r="J606" s="30"/>
      <c r="K606" s="129" t="s">
        <v>94</v>
      </c>
      <c r="L606" s="30"/>
      <c r="M606" s="127" t="s">
        <v>14</v>
      </c>
      <c r="N606" s="28"/>
      <c r="O606" s="33"/>
      <c r="P606" s="63"/>
      <c r="Q606" s="35"/>
      <c r="R606" s="36"/>
      <c r="Y606" s="43"/>
      <c r="Z606" s="43"/>
    </row>
    <row r="607" spans="1:26" s="17" customFormat="1" ht="15" customHeight="1" x14ac:dyDescent="0.2">
      <c r="A607" s="128"/>
      <c r="B607" s="136"/>
      <c r="C607" s="128"/>
      <c r="D607" s="28"/>
      <c r="E607" s="134"/>
      <c r="F607" s="134"/>
      <c r="G607" s="134"/>
      <c r="H607" s="134"/>
      <c r="I607" s="132"/>
      <c r="J607" s="30"/>
      <c r="K607" s="130"/>
      <c r="L607" s="30"/>
      <c r="M607" s="128"/>
      <c r="N607" s="35"/>
      <c r="O607" s="34"/>
      <c r="P607" s="64"/>
      <c r="Q607" s="35"/>
      <c r="R607" s="36"/>
      <c r="Y607" s="43"/>
      <c r="Z607" s="43"/>
    </row>
    <row r="608" spans="1:26" s="17" customFormat="1" ht="15" customHeight="1" x14ac:dyDescent="0.2">
      <c r="A608" s="127" t="s">
        <v>419</v>
      </c>
      <c r="B608" s="135" t="s">
        <v>1963</v>
      </c>
      <c r="C608" s="127" t="s">
        <v>52</v>
      </c>
      <c r="D608" s="28"/>
      <c r="E608" s="133">
        <v>43185</v>
      </c>
      <c r="F608" s="133">
        <v>43186</v>
      </c>
      <c r="G608" s="133">
        <v>43215</v>
      </c>
      <c r="H608" s="133">
        <v>43196</v>
      </c>
      <c r="I608" s="131" t="s">
        <v>16</v>
      </c>
      <c r="J608" s="30"/>
      <c r="K608" s="129" t="s">
        <v>94</v>
      </c>
      <c r="L608" s="30"/>
      <c r="M608" s="127" t="s">
        <v>14</v>
      </c>
      <c r="N608" s="28"/>
      <c r="O608" s="33"/>
      <c r="P608" s="63"/>
      <c r="Q608" s="35"/>
      <c r="R608" s="36"/>
      <c r="Y608" s="43"/>
      <c r="Z608" s="43"/>
    </row>
    <row r="609" spans="1:26" s="17" customFormat="1" ht="12.75" customHeight="1" x14ac:dyDescent="0.2">
      <c r="A609" s="128"/>
      <c r="B609" s="136"/>
      <c r="C609" s="128"/>
      <c r="D609" s="28"/>
      <c r="E609" s="134"/>
      <c r="F609" s="134"/>
      <c r="G609" s="134"/>
      <c r="H609" s="134"/>
      <c r="I609" s="132"/>
      <c r="J609" s="30"/>
      <c r="K609" s="130"/>
      <c r="L609" s="30"/>
      <c r="M609" s="128"/>
      <c r="N609" s="28"/>
      <c r="O609" s="34"/>
      <c r="P609" s="64"/>
      <c r="Q609" s="35"/>
      <c r="R609" s="36"/>
      <c r="Y609" s="43"/>
      <c r="Z609" s="43"/>
    </row>
    <row r="610" spans="1:26" s="17" customFormat="1" ht="15" customHeight="1" x14ac:dyDescent="0.2">
      <c r="A610" s="127" t="s">
        <v>420</v>
      </c>
      <c r="B610" s="135" t="s">
        <v>1964</v>
      </c>
      <c r="C610" s="127" t="s">
        <v>52</v>
      </c>
      <c r="D610" s="28"/>
      <c r="E610" s="133">
        <v>43185</v>
      </c>
      <c r="F610" s="133">
        <v>43186</v>
      </c>
      <c r="G610" s="133">
        <v>43215</v>
      </c>
      <c r="H610" s="133">
        <v>43207</v>
      </c>
      <c r="I610" s="131" t="s">
        <v>16</v>
      </c>
      <c r="J610" s="30"/>
      <c r="K610" s="129" t="s">
        <v>94</v>
      </c>
      <c r="L610" s="30"/>
      <c r="M610" s="127" t="s">
        <v>15</v>
      </c>
      <c r="N610" s="28"/>
      <c r="O610" s="33" t="s">
        <v>82</v>
      </c>
      <c r="P610" s="63"/>
      <c r="Q610" s="35"/>
      <c r="R610" s="36"/>
      <c r="Y610" s="43"/>
      <c r="Z610" s="43"/>
    </row>
    <row r="611" spans="1:26" s="17" customFormat="1" ht="15" customHeight="1" x14ac:dyDescent="0.2">
      <c r="A611" s="128"/>
      <c r="B611" s="136"/>
      <c r="C611" s="128"/>
      <c r="D611" s="28"/>
      <c r="E611" s="134"/>
      <c r="F611" s="134"/>
      <c r="G611" s="134"/>
      <c r="H611" s="134"/>
      <c r="I611" s="132"/>
      <c r="J611" s="30"/>
      <c r="K611" s="130"/>
      <c r="L611" s="30"/>
      <c r="M611" s="128"/>
      <c r="N611" s="35"/>
      <c r="O611" s="34"/>
      <c r="P611" s="64"/>
      <c r="Q611" s="35"/>
      <c r="R611" s="36"/>
      <c r="Y611" s="43"/>
      <c r="Z611" s="43"/>
    </row>
    <row r="612" spans="1:26" s="17" customFormat="1" ht="15" customHeight="1" x14ac:dyDescent="0.2">
      <c r="A612" s="127" t="s">
        <v>421</v>
      </c>
      <c r="B612" s="135" t="s">
        <v>1965</v>
      </c>
      <c r="C612" s="127" t="s">
        <v>52</v>
      </c>
      <c r="D612" s="28"/>
      <c r="E612" s="133">
        <v>43186</v>
      </c>
      <c r="F612" s="133">
        <v>43187</v>
      </c>
      <c r="G612" s="133">
        <v>43216</v>
      </c>
      <c r="H612" s="133">
        <v>43188</v>
      </c>
      <c r="I612" s="131" t="s">
        <v>16</v>
      </c>
      <c r="J612" s="30"/>
      <c r="K612" s="129" t="s">
        <v>94</v>
      </c>
      <c r="L612" s="30"/>
      <c r="M612" s="127" t="s">
        <v>17</v>
      </c>
      <c r="N612" s="28"/>
      <c r="O612" s="33"/>
      <c r="P612" s="62" t="s">
        <v>1973</v>
      </c>
      <c r="Q612" s="35"/>
      <c r="R612" s="36"/>
      <c r="Y612" s="43"/>
      <c r="Z612" s="43"/>
    </row>
    <row r="613" spans="1:26" s="17" customFormat="1" ht="15" customHeight="1" x14ac:dyDescent="0.2">
      <c r="A613" s="128"/>
      <c r="B613" s="136"/>
      <c r="C613" s="128"/>
      <c r="D613" s="28"/>
      <c r="E613" s="134"/>
      <c r="F613" s="134"/>
      <c r="G613" s="134"/>
      <c r="H613" s="134"/>
      <c r="I613" s="132"/>
      <c r="J613" s="30"/>
      <c r="K613" s="130"/>
      <c r="L613" s="30"/>
      <c r="M613" s="128"/>
      <c r="N613" s="28"/>
      <c r="O613" s="34"/>
      <c r="P613" s="64"/>
      <c r="Q613" s="28"/>
      <c r="R613" s="36"/>
      <c r="Y613" s="43"/>
      <c r="Z613" s="43"/>
    </row>
    <row r="614" spans="1:26" s="17" customFormat="1" ht="12.75" customHeight="1" x14ac:dyDescent="0.2">
      <c r="A614" s="127" t="s">
        <v>422</v>
      </c>
      <c r="B614" s="135" t="s">
        <v>1966</v>
      </c>
      <c r="C614" s="127" t="s">
        <v>52</v>
      </c>
      <c r="D614" s="28"/>
      <c r="E614" s="133">
        <v>43186</v>
      </c>
      <c r="F614" s="133">
        <v>43187</v>
      </c>
      <c r="G614" s="133">
        <v>43216</v>
      </c>
      <c r="H614" s="133">
        <v>43213</v>
      </c>
      <c r="I614" s="131" t="s">
        <v>16</v>
      </c>
      <c r="J614" s="30"/>
      <c r="K614" s="129" t="s">
        <v>94</v>
      </c>
      <c r="L614" s="30"/>
      <c r="M614" s="127" t="s">
        <v>14</v>
      </c>
      <c r="N614" s="28"/>
      <c r="O614" s="33"/>
      <c r="P614" s="63"/>
      <c r="Q614" s="35"/>
      <c r="R614" s="36"/>
      <c r="Y614" s="43"/>
      <c r="Z614" s="43"/>
    </row>
    <row r="615" spans="1:26" s="17" customFormat="1" ht="12.75" customHeight="1" x14ac:dyDescent="0.2">
      <c r="A615" s="128"/>
      <c r="B615" s="136"/>
      <c r="C615" s="128"/>
      <c r="D615" s="28"/>
      <c r="E615" s="134"/>
      <c r="F615" s="134"/>
      <c r="G615" s="134"/>
      <c r="H615" s="134"/>
      <c r="I615" s="132"/>
      <c r="J615" s="30"/>
      <c r="K615" s="130"/>
      <c r="L615" s="30"/>
      <c r="M615" s="128"/>
      <c r="N615" s="28"/>
      <c r="O615" s="34"/>
      <c r="P615" s="64"/>
      <c r="Q615" s="35"/>
      <c r="R615" s="36"/>
      <c r="Y615" s="43"/>
      <c r="Z615" s="43"/>
    </row>
    <row r="616" spans="1:26" s="17" customFormat="1" ht="15" customHeight="1" x14ac:dyDescent="0.2">
      <c r="A616" s="127" t="s">
        <v>423</v>
      </c>
      <c r="B616" s="135" t="s">
        <v>1967</v>
      </c>
      <c r="C616" s="127" t="s">
        <v>52</v>
      </c>
      <c r="D616" s="28"/>
      <c r="E616" s="133">
        <v>43186</v>
      </c>
      <c r="F616" s="133">
        <v>43187</v>
      </c>
      <c r="G616" s="133">
        <v>43216</v>
      </c>
      <c r="H616" s="133">
        <v>43193</v>
      </c>
      <c r="I616" s="131" t="s">
        <v>16</v>
      </c>
      <c r="J616" s="30"/>
      <c r="K616" s="129" t="s">
        <v>94</v>
      </c>
      <c r="L616" s="30"/>
      <c r="M616" s="127" t="s">
        <v>14</v>
      </c>
      <c r="N616" s="28"/>
      <c r="O616" s="33"/>
      <c r="P616" s="63"/>
      <c r="Q616" s="35"/>
      <c r="R616" s="36"/>
      <c r="Y616" s="43"/>
      <c r="Z616" s="43"/>
    </row>
    <row r="617" spans="1:26" s="17" customFormat="1" ht="15" customHeight="1" x14ac:dyDescent="0.2">
      <c r="A617" s="128"/>
      <c r="B617" s="136"/>
      <c r="C617" s="128"/>
      <c r="D617" s="28"/>
      <c r="E617" s="134"/>
      <c r="F617" s="134"/>
      <c r="G617" s="134"/>
      <c r="H617" s="134"/>
      <c r="I617" s="132"/>
      <c r="J617" s="30"/>
      <c r="K617" s="130"/>
      <c r="L617" s="30"/>
      <c r="M617" s="128"/>
      <c r="N617" s="35"/>
      <c r="O617" s="34"/>
      <c r="P617" s="64"/>
      <c r="Q617" s="35"/>
      <c r="R617" s="36"/>
      <c r="Y617" s="43"/>
      <c r="Z617" s="43"/>
    </row>
    <row r="618" spans="1:26" s="17" customFormat="1" ht="15" customHeight="1" x14ac:dyDescent="0.2">
      <c r="A618" s="127" t="s">
        <v>424</v>
      </c>
      <c r="B618" s="135" t="s">
        <v>1968</v>
      </c>
      <c r="C618" s="127" t="s">
        <v>52</v>
      </c>
      <c r="D618" s="28"/>
      <c r="E618" s="133">
        <v>43186</v>
      </c>
      <c r="F618" s="133">
        <v>43187</v>
      </c>
      <c r="G618" s="133">
        <v>43216</v>
      </c>
      <c r="H618" s="133">
        <v>43193</v>
      </c>
      <c r="I618" s="131" t="s">
        <v>16</v>
      </c>
      <c r="J618" s="30"/>
      <c r="K618" s="129" t="s">
        <v>94</v>
      </c>
      <c r="L618" s="30"/>
      <c r="M618" s="127" t="s">
        <v>70</v>
      </c>
      <c r="N618" s="28"/>
      <c r="O618" s="33"/>
      <c r="P618" s="62"/>
      <c r="Q618" s="35"/>
      <c r="R618" s="36"/>
      <c r="Y618" s="43"/>
      <c r="Z618" s="43"/>
    </row>
    <row r="619" spans="1:26" s="17" customFormat="1" ht="15" customHeight="1" x14ac:dyDescent="0.2">
      <c r="A619" s="128"/>
      <c r="B619" s="136"/>
      <c r="C619" s="128"/>
      <c r="D619" s="28"/>
      <c r="E619" s="134"/>
      <c r="F619" s="134"/>
      <c r="G619" s="134"/>
      <c r="H619" s="134"/>
      <c r="I619" s="132"/>
      <c r="J619" s="30"/>
      <c r="K619" s="130"/>
      <c r="L619" s="30"/>
      <c r="M619" s="128"/>
      <c r="N619" s="28"/>
      <c r="O619" s="34"/>
      <c r="P619" s="64"/>
      <c r="Q619" s="28"/>
      <c r="R619" s="36"/>
      <c r="Y619" s="43"/>
      <c r="Z619" s="43"/>
    </row>
    <row r="620" spans="1:26" s="17" customFormat="1" ht="12.75" customHeight="1" x14ac:dyDescent="0.2">
      <c r="A620" s="127" t="s">
        <v>425</v>
      </c>
      <c r="B620" s="135" t="s">
        <v>1969</v>
      </c>
      <c r="C620" s="127" t="s">
        <v>52</v>
      </c>
      <c r="D620" s="28"/>
      <c r="E620" s="133">
        <v>43187</v>
      </c>
      <c r="F620" s="133">
        <v>43188</v>
      </c>
      <c r="G620" s="133">
        <v>43217</v>
      </c>
      <c r="H620" s="133">
        <v>43207</v>
      </c>
      <c r="I620" s="131" t="s">
        <v>16</v>
      </c>
      <c r="J620" s="30"/>
      <c r="K620" s="129" t="s">
        <v>94</v>
      </c>
      <c r="L620" s="30"/>
      <c r="M620" s="127" t="s">
        <v>14</v>
      </c>
      <c r="N620" s="28"/>
      <c r="O620" s="33"/>
      <c r="P620" s="63"/>
      <c r="Q620" s="35"/>
      <c r="R620" s="36"/>
      <c r="Y620" s="43"/>
      <c r="Z620" s="43"/>
    </row>
    <row r="621" spans="1:26" s="17" customFormat="1" ht="12.75" customHeight="1" x14ac:dyDescent="0.2">
      <c r="A621" s="128"/>
      <c r="B621" s="136"/>
      <c r="C621" s="128"/>
      <c r="D621" s="28"/>
      <c r="E621" s="134"/>
      <c r="F621" s="134"/>
      <c r="G621" s="134"/>
      <c r="H621" s="134"/>
      <c r="I621" s="132"/>
      <c r="J621" s="30"/>
      <c r="K621" s="130"/>
      <c r="L621" s="30"/>
      <c r="M621" s="128"/>
      <c r="N621" s="28"/>
      <c r="O621" s="34"/>
      <c r="P621" s="64"/>
      <c r="Q621" s="35"/>
      <c r="R621" s="36"/>
      <c r="Y621" s="43"/>
      <c r="Z621" s="43"/>
    </row>
    <row r="622" spans="1:26" s="17" customFormat="1" ht="15" customHeight="1" x14ac:dyDescent="0.2">
      <c r="A622" s="127" t="s">
        <v>426</v>
      </c>
      <c r="B622" s="135" t="s">
        <v>1974</v>
      </c>
      <c r="C622" s="127" t="s">
        <v>52</v>
      </c>
      <c r="D622" s="28"/>
      <c r="E622" s="133">
        <v>43179</v>
      </c>
      <c r="F622" s="133">
        <v>43180</v>
      </c>
      <c r="G622" s="133">
        <v>43209</v>
      </c>
      <c r="H622" s="133">
        <v>43209</v>
      </c>
      <c r="I622" s="131" t="s">
        <v>28</v>
      </c>
      <c r="J622" s="30"/>
      <c r="K622" s="129" t="s">
        <v>94</v>
      </c>
      <c r="L622" s="30"/>
      <c r="M622" s="127" t="s">
        <v>14</v>
      </c>
      <c r="N622" s="28"/>
      <c r="O622" s="33"/>
      <c r="P622" s="63"/>
      <c r="Q622" s="35"/>
      <c r="R622" s="36"/>
      <c r="Y622" s="43"/>
      <c r="Z622" s="43"/>
    </row>
    <row r="623" spans="1:26" s="17" customFormat="1" ht="15" customHeight="1" x14ac:dyDescent="0.2">
      <c r="A623" s="128"/>
      <c r="B623" s="136"/>
      <c r="C623" s="128"/>
      <c r="D623" s="28"/>
      <c r="E623" s="134"/>
      <c r="F623" s="134"/>
      <c r="G623" s="134"/>
      <c r="H623" s="134"/>
      <c r="I623" s="132"/>
      <c r="J623" s="30"/>
      <c r="K623" s="130"/>
      <c r="L623" s="30"/>
      <c r="M623" s="128"/>
      <c r="N623" s="35"/>
      <c r="O623" s="34"/>
      <c r="P623" s="64"/>
      <c r="Q623" s="35"/>
      <c r="R623" s="36"/>
      <c r="Y623" s="43"/>
      <c r="Z623" s="43"/>
    </row>
    <row r="624" spans="1:26" s="17" customFormat="1" ht="15" customHeight="1" x14ac:dyDescent="0.2">
      <c r="A624" s="127" t="s">
        <v>427</v>
      </c>
      <c r="B624" s="135" t="s">
        <v>1975</v>
      </c>
      <c r="C624" s="127" t="s">
        <v>52</v>
      </c>
      <c r="D624" s="28"/>
      <c r="E624" s="133">
        <v>43187</v>
      </c>
      <c r="F624" s="133">
        <v>43188</v>
      </c>
      <c r="G624" s="133">
        <v>43217</v>
      </c>
      <c r="H624" s="133">
        <v>43210</v>
      </c>
      <c r="I624" s="131" t="s">
        <v>16</v>
      </c>
      <c r="J624" s="30"/>
      <c r="K624" s="129" t="s">
        <v>94</v>
      </c>
      <c r="L624" s="30"/>
      <c r="M624" s="127" t="s">
        <v>15</v>
      </c>
      <c r="N624" s="28"/>
      <c r="O624" s="33"/>
      <c r="P624" s="62" t="s">
        <v>1731</v>
      </c>
      <c r="Q624" s="35"/>
      <c r="R624" s="36"/>
      <c r="Y624" s="43"/>
      <c r="Z624" s="43"/>
    </row>
    <row r="625" spans="1:26" s="17" customFormat="1" ht="15" customHeight="1" x14ac:dyDescent="0.2">
      <c r="A625" s="128"/>
      <c r="B625" s="136"/>
      <c r="C625" s="128"/>
      <c r="D625" s="28"/>
      <c r="E625" s="134"/>
      <c r="F625" s="134"/>
      <c r="G625" s="134"/>
      <c r="H625" s="134"/>
      <c r="I625" s="132"/>
      <c r="J625" s="30"/>
      <c r="K625" s="130"/>
      <c r="L625" s="30"/>
      <c r="M625" s="128"/>
      <c r="N625" s="28"/>
      <c r="O625" s="34"/>
      <c r="P625" s="64"/>
      <c r="Q625" s="28"/>
      <c r="R625" s="36"/>
      <c r="Y625" s="43"/>
      <c r="Z625" s="43"/>
    </row>
    <row r="626" spans="1:26" s="17" customFormat="1" ht="12.75" customHeight="1" x14ac:dyDescent="0.2">
      <c r="A626" s="127" t="s">
        <v>428</v>
      </c>
      <c r="B626" s="135" t="s">
        <v>1976</v>
      </c>
      <c r="C626" s="127" t="s">
        <v>52</v>
      </c>
      <c r="D626" s="28"/>
      <c r="E626" s="133">
        <v>43187</v>
      </c>
      <c r="F626" s="133">
        <v>43188</v>
      </c>
      <c r="G626" s="133">
        <v>43217</v>
      </c>
      <c r="H626" s="133">
        <v>43196</v>
      </c>
      <c r="I626" s="131" t="s">
        <v>16</v>
      </c>
      <c r="J626" s="30"/>
      <c r="K626" s="129" t="s">
        <v>94</v>
      </c>
      <c r="L626" s="30"/>
      <c r="M626" s="127" t="s">
        <v>14</v>
      </c>
      <c r="N626" s="28"/>
      <c r="O626" s="33"/>
      <c r="P626" s="63"/>
      <c r="Q626" s="35"/>
      <c r="R626" s="36"/>
      <c r="Y626" s="43"/>
      <c r="Z626" s="43"/>
    </row>
    <row r="627" spans="1:26" s="17" customFormat="1" ht="12.75" customHeight="1" x14ac:dyDescent="0.2">
      <c r="A627" s="128"/>
      <c r="B627" s="136"/>
      <c r="C627" s="128"/>
      <c r="D627" s="28"/>
      <c r="E627" s="134"/>
      <c r="F627" s="134"/>
      <c r="G627" s="134"/>
      <c r="H627" s="134"/>
      <c r="I627" s="132"/>
      <c r="J627" s="30"/>
      <c r="K627" s="130"/>
      <c r="L627" s="30"/>
      <c r="M627" s="128"/>
      <c r="N627" s="28"/>
      <c r="O627" s="34"/>
      <c r="P627" s="64"/>
      <c r="Q627" s="35"/>
      <c r="R627" s="36"/>
      <c r="Y627" s="43"/>
      <c r="Z627" s="43"/>
    </row>
    <row r="628" spans="1:26" s="17" customFormat="1" ht="15" customHeight="1" x14ac:dyDescent="0.2">
      <c r="A628" s="127" t="s">
        <v>429</v>
      </c>
      <c r="B628" s="135" t="s">
        <v>1977</v>
      </c>
      <c r="C628" s="127" t="s">
        <v>52</v>
      </c>
      <c r="D628" s="28"/>
      <c r="E628" s="133">
        <v>43187</v>
      </c>
      <c r="F628" s="133">
        <v>43188</v>
      </c>
      <c r="G628" s="133">
        <v>43217</v>
      </c>
      <c r="H628" s="133">
        <v>43209</v>
      </c>
      <c r="I628" s="131" t="s">
        <v>16</v>
      </c>
      <c r="J628" s="30"/>
      <c r="K628" s="129" t="s">
        <v>94</v>
      </c>
      <c r="L628" s="30"/>
      <c r="M628" s="127" t="s">
        <v>14</v>
      </c>
      <c r="N628" s="28"/>
      <c r="O628" s="33"/>
      <c r="P628" s="63"/>
      <c r="Q628" s="35"/>
      <c r="R628" s="36"/>
      <c r="Y628" s="43"/>
      <c r="Z628" s="43"/>
    </row>
    <row r="629" spans="1:26" s="17" customFormat="1" ht="15" customHeight="1" x14ac:dyDescent="0.2">
      <c r="A629" s="128"/>
      <c r="B629" s="136"/>
      <c r="C629" s="128"/>
      <c r="D629" s="28"/>
      <c r="E629" s="134"/>
      <c r="F629" s="134"/>
      <c r="G629" s="134"/>
      <c r="H629" s="134"/>
      <c r="I629" s="132"/>
      <c r="J629" s="30"/>
      <c r="K629" s="130"/>
      <c r="L629" s="30"/>
      <c r="M629" s="128"/>
      <c r="N629" s="35"/>
      <c r="O629" s="34"/>
      <c r="P629" s="64"/>
      <c r="Q629" s="35"/>
      <c r="R629" s="36"/>
      <c r="Y629" s="43"/>
      <c r="Z629" s="43"/>
    </row>
    <row r="630" spans="1:26" s="17" customFormat="1" ht="15" customHeight="1" x14ac:dyDescent="0.2">
      <c r="A630" s="127" t="s">
        <v>430</v>
      </c>
      <c r="B630" s="135" t="s">
        <v>1978</v>
      </c>
      <c r="C630" s="127" t="s">
        <v>53</v>
      </c>
      <c r="D630" s="28"/>
      <c r="E630" s="133">
        <v>43193</v>
      </c>
      <c r="F630" s="133">
        <v>43194</v>
      </c>
      <c r="G630" s="133">
        <v>43221</v>
      </c>
      <c r="H630" s="133">
        <v>43195</v>
      </c>
      <c r="I630" s="131" t="s">
        <v>16</v>
      </c>
      <c r="J630" s="30"/>
      <c r="K630" s="129" t="s">
        <v>94</v>
      </c>
      <c r="L630" s="30"/>
      <c r="M630" s="127" t="s">
        <v>14</v>
      </c>
      <c r="N630" s="28"/>
      <c r="O630" s="33"/>
      <c r="P630" s="62"/>
      <c r="Q630" s="35"/>
      <c r="R630" s="36"/>
      <c r="Y630" s="43"/>
      <c r="Z630" s="43"/>
    </row>
    <row r="631" spans="1:26" s="17" customFormat="1" ht="15" customHeight="1" x14ac:dyDescent="0.2">
      <c r="A631" s="128"/>
      <c r="B631" s="136"/>
      <c r="C631" s="128"/>
      <c r="D631" s="28"/>
      <c r="E631" s="134"/>
      <c r="F631" s="134"/>
      <c r="G631" s="134"/>
      <c r="H631" s="134"/>
      <c r="I631" s="132"/>
      <c r="J631" s="30"/>
      <c r="K631" s="130"/>
      <c r="L631" s="30"/>
      <c r="M631" s="128"/>
      <c r="N631" s="28"/>
      <c r="O631" s="34"/>
      <c r="P631" s="64"/>
      <c r="Q631" s="28"/>
      <c r="R631" s="36"/>
      <c r="Y631" s="43"/>
      <c r="Z631" s="43"/>
    </row>
    <row r="632" spans="1:26" s="17" customFormat="1" ht="12.75" customHeight="1" x14ac:dyDescent="0.2">
      <c r="A632" s="127" t="s">
        <v>431</v>
      </c>
      <c r="B632" s="135" t="s">
        <v>1979</v>
      </c>
      <c r="C632" s="127" t="s">
        <v>53</v>
      </c>
      <c r="D632" s="28"/>
      <c r="E632" s="133">
        <v>43193</v>
      </c>
      <c r="F632" s="133">
        <v>43194</v>
      </c>
      <c r="G632" s="133">
        <v>43221</v>
      </c>
      <c r="H632" s="133">
        <v>43230</v>
      </c>
      <c r="I632" s="131" t="s">
        <v>28</v>
      </c>
      <c r="J632" s="30"/>
      <c r="K632" s="129" t="s">
        <v>94</v>
      </c>
      <c r="L632" s="30"/>
      <c r="M632" s="127" t="s">
        <v>14</v>
      </c>
      <c r="N632" s="28"/>
      <c r="O632" s="33"/>
      <c r="P632" s="63"/>
      <c r="Q632" s="35"/>
      <c r="R632" s="36"/>
      <c r="Y632" s="43"/>
      <c r="Z632" s="43"/>
    </row>
    <row r="633" spans="1:26" s="17" customFormat="1" ht="12.75" customHeight="1" x14ac:dyDescent="0.2">
      <c r="A633" s="128"/>
      <c r="B633" s="136"/>
      <c r="C633" s="128"/>
      <c r="D633" s="28"/>
      <c r="E633" s="134"/>
      <c r="F633" s="134"/>
      <c r="G633" s="134"/>
      <c r="H633" s="134"/>
      <c r="I633" s="132"/>
      <c r="J633" s="30"/>
      <c r="K633" s="130"/>
      <c r="L633" s="30"/>
      <c r="M633" s="128"/>
      <c r="N633" s="28"/>
      <c r="O633" s="34"/>
      <c r="P633" s="64"/>
      <c r="Q633" s="35"/>
      <c r="R633" s="36"/>
      <c r="Y633" s="43"/>
      <c r="Z633" s="43"/>
    </row>
    <row r="634" spans="1:26" s="17" customFormat="1" ht="15" customHeight="1" x14ac:dyDescent="0.2">
      <c r="A634" s="127" t="s">
        <v>432</v>
      </c>
      <c r="B634" s="135" t="s">
        <v>1980</v>
      </c>
      <c r="C634" s="127" t="s">
        <v>53</v>
      </c>
      <c r="D634" s="28"/>
      <c r="E634" s="133">
        <v>43193</v>
      </c>
      <c r="F634" s="133">
        <v>43194</v>
      </c>
      <c r="G634" s="133">
        <v>43221</v>
      </c>
      <c r="H634" s="133">
        <v>43214</v>
      </c>
      <c r="I634" s="131" t="s">
        <v>16</v>
      </c>
      <c r="J634" s="30"/>
      <c r="K634" s="129" t="s">
        <v>94</v>
      </c>
      <c r="L634" s="30"/>
      <c r="M634" s="127" t="s">
        <v>14</v>
      </c>
      <c r="N634" s="28"/>
      <c r="O634" s="33"/>
      <c r="P634" s="63"/>
      <c r="Q634" s="35"/>
      <c r="R634" s="36"/>
      <c r="Y634" s="43"/>
      <c r="Z634" s="43"/>
    </row>
    <row r="635" spans="1:26" s="17" customFormat="1" ht="15" customHeight="1" x14ac:dyDescent="0.2">
      <c r="A635" s="128"/>
      <c r="B635" s="136"/>
      <c r="C635" s="128"/>
      <c r="D635" s="28"/>
      <c r="E635" s="134"/>
      <c r="F635" s="134"/>
      <c r="G635" s="134"/>
      <c r="H635" s="134"/>
      <c r="I635" s="132"/>
      <c r="J635" s="30"/>
      <c r="K635" s="130"/>
      <c r="L635" s="30"/>
      <c r="M635" s="128"/>
      <c r="N635" s="35"/>
      <c r="O635" s="34"/>
      <c r="P635" s="64"/>
      <c r="Q635" s="35"/>
      <c r="R635" s="36"/>
      <c r="Y635" s="43"/>
      <c r="Z635" s="43"/>
    </row>
    <row r="636" spans="1:26" s="17" customFormat="1" ht="15" customHeight="1" x14ac:dyDescent="0.2">
      <c r="A636" s="127" t="s">
        <v>433</v>
      </c>
      <c r="B636" s="135" t="s">
        <v>1659</v>
      </c>
      <c r="C636" s="127" t="s">
        <v>53</v>
      </c>
      <c r="D636" s="28"/>
      <c r="E636" s="133">
        <v>43193</v>
      </c>
      <c r="F636" s="133">
        <v>43194</v>
      </c>
      <c r="G636" s="133">
        <v>43221</v>
      </c>
      <c r="H636" s="133">
        <v>43194</v>
      </c>
      <c r="I636" s="131" t="s">
        <v>16</v>
      </c>
      <c r="J636" s="30"/>
      <c r="K636" s="129" t="s">
        <v>94</v>
      </c>
      <c r="L636" s="30"/>
      <c r="M636" s="127" t="s">
        <v>17</v>
      </c>
      <c r="N636" s="28"/>
      <c r="O636" s="33" t="s">
        <v>71</v>
      </c>
      <c r="P636" s="62"/>
      <c r="Q636" s="35"/>
      <c r="R636" s="36"/>
      <c r="Y636" s="43"/>
      <c r="Z636" s="43"/>
    </row>
    <row r="637" spans="1:26" s="17" customFormat="1" ht="15" customHeight="1" x14ac:dyDescent="0.2">
      <c r="A637" s="128"/>
      <c r="B637" s="136"/>
      <c r="C637" s="128"/>
      <c r="D637" s="28"/>
      <c r="E637" s="134"/>
      <c r="F637" s="134"/>
      <c r="G637" s="134"/>
      <c r="H637" s="134"/>
      <c r="I637" s="132"/>
      <c r="J637" s="30"/>
      <c r="K637" s="130"/>
      <c r="L637" s="30"/>
      <c r="M637" s="128"/>
      <c r="N637" s="28"/>
      <c r="O637" s="34"/>
      <c r="P637" s="64"/>
      <c r="Q637" s="28"/>
      <c r="R637" s="36"/>
      <c r="Y637" s="43"/>
      <c r="Z637" s="43"/>
    </row>
    <row r="638" spans="1:26" s="17" customFormat="1" ht="12.75" customHeight="1" x14ac:dyDescent="0.2">
      <c r="A638" s="127" t="s">
        <v>434</v>
      </c>
      <c r="B638" s="135" t="s">
        <v>1981</v>
      </c>
      <c r="C638" s="127" t="s">
        <v>53</v>
      </c>
      <c r="D638" s="28"/>
      <c r="E638" s="133">
        <v>43193</v>
      </c>
      <c r="F638" s="133">
        <v>43194</v>
      </c>
      <c r="G638" s="133">
        <v>43221</v>
      </c>
      <c r="H638" s="133">
        <v>43210</v>
      </c>
      <c r="I638" s="131" t="s">
        <v>16</v>
      </c>
      <c r="J638" s="30"/>
      <c r="K638" s="129" t="s">
        <v>94</v>
      </c>
      <c r="L638" s="30"/>
      <c r="M638" s="127" t="s">
        <v>14</v>
      </c>
      <c r="N638" s="28"/>
      <c r="O638" s="33"/>
      <c r="P638" s="63"/>
      <c r="Q638" s="35"/>
      <c r="R638" s="36"/>
      <c r="Y638" s="43"/>
      <c r="Z638" s="43"/>
    </row>
    <row r="639" spans="1:26" s="17" customFormat="1" ht="12.75" customHeight="1" x14ac:dyDescent="0.2">
      <c r="A639" s="128"/>
      <c r="B639" s="136"/>
      <c r="C639" s="128"/>
      <c r="D639" s="28"/>
      <c r="E639" s="134"/>
      <c r="F639" s="134"/>
      <c r="G639" s="134"/>
      <c r="H639" s="134"/>
      <c r="I639" s="132"/>
      <c r="J639" s="30"/>
      <c r="K639" s="130"/>
      <c r="L639" s="30"/>
      <c r="M639" s="128"/>
      <c r="N639" s="28"/>
      <c r="O639" s="34"/>
      <c r="P639" s="64"/>
      <c r="Q639" s="35"/>
      <c r="R639" s="36"/>
      <c r="Y639" s="43"/>
      <c r="Z639" s="43"/>
    </row>
    <row r="640" spans="1:26" s="17" customFormat="1" ht="15" customHeight="1" x14ac:dyDescent="0.2">
      <c r="A640" s="127" t="s">
        <v>435</v>
      </c>
      <c r="B640" s="135" t="s">
        <v>1982</v>
      </c>
      <c r="C640" s="127" t="s">
        <v>53</v>
      </c>
      <c r="D640" s="28"/>
      <c r="E640" s="133">
        <v>43193</v>
      </c>
      <c r="F640" s="133">
        <v>43194</v>
      </c>
      <c r="G640" s="133">
        <v>43221</v>
      </c>
      <c r="H640" s="133">
        <v>43194</v>
      </c>
      <c r="I640" s="131" t="s">
        <v>16</v>
      </c>
      <c r="J640" s="30"/>
      <c r="K640" s="129" t="s">
        <v>94</v>
      </c>
      <c r="L640" s="30"/>
      <c r="M640" s="127" t="s">
        <v>17</v>
      </c>
      <c r="N640" s="28"/>
      <c r="O640" s="33" t="s">
        <v>82</v>
      </c>
      <c r="P640" s="63"/>
      <c r="Q640" s="35"/>
      <c r="R640" s="36"/>
      <c r="Y640" s="43"/>
      <c r="Z640" s="43"/>
    </row>
    <row r="641" spans="1:26" s="17" customFormat="1" ht="15" customHeight="1" x14ac:dyDescent="0.2">
      <c r="A641" s="128"/>
      <c r="B641" s="136"/>
      <c r="C641" s="128"/>
      <c r="D641" s="28"/>
      <c r="E641" s="134"/>
      <c r="F641" s="134"/>
      <c r="G641" s="134"/>
      <c r="H641" s="134"/>
      <c r="I641" s="132"/>
      <c r="J641" s="30"/>
      <c r="K641" s="130"/>
      <c r="L641" s="30"/>
      <c r="M641" s="128"/>
      <c r="N641" s="35"/>
      <c r="O641" s="34"/>
      <c r="P641" s="64"/>
      <c r="Q641" s="35"/>
      <c r="R641" s="36"/>
      <c r="Y641" s="43"/>
      <c r="Z641" s="43"/>
    </row>
    <row r="642" spans="1:26" s="17" customFormat="1" ht="15" customHeight="1" x14ac:dyDescent="0.2">
      <c r="A642" s="127" t="s">
        <v>436</v>
      </c>
      <c r="B642" s="135" t="s">
        <v>1983</v>
      </c>
      <c r="C642" s="127" t="s">
        <v>53</v>
      </c>
      <c r="D642" s="28"/>
      <c r="E642" s="133">
        <v>43193</v>
      </c>
      <c r="F642" s="133">
        <v>43194</v>
      </c>
      <c r="G642" s="133">
        <v>43221</v>
      </c>
      <c r="H642" s="133">
        <v>43210</v>
      </c>
      <c r="I642" s="131" t="s">
        <v>16</v>
      </c>
      <c r="J642" s="30"/>
      <c r="K642" s="129" t="s">
        <v>94</v>
      </c>
      <c r="L642" s="30"/>
      <c r="M642" s="127" t="s">
        <v>14</v>
      </c>
      <c r="N642" s="28"/>
      <c r="O642" s="33"/>
      <c r="P642" s="62"/>
      <c r="Q642" s="35"/>
      <c r="R642" s="36"/>
      <c r="Y642" s="43"/>
      <c r="Z642" s="43"/>
    </row>
    <row r="643" spans="1:26" s="17" customFormat="1" ht="15" customHeight="1" x14ac:dyDescent="0.2">
      <c r="A643" s="128"/>
      <c r="B643" s="136"/>
      <c r="C643" s="128"/>
      <c r="D643" s="28"/>
      <c r="E643" s="134"/>
      <c r="F643" s="134"/>
      <c r="G643" s="134"/>
      <c r="H643" s="134"/>
      <c r="I643" s="132"/>
      <c r="J643" s="30"/>
      <c r="K643" s="130"/>
      <c r="L643" s="30"/>
      <c r="M643" s="128"/>
      <c r="N643" s="28"/>
      <c r="O643" s="34"/>
      <c r="P643" s="64"/>
      <c r="Q643" s="28"/>
      <c r="R643" s="36"/>
      <c r="Y643" s="43"/>
      <c r="Z643" s="43"/>
    </row>
    <row r="644" spans="1:26" s="17" customFormat="1" ht="12.75" customHeight="1" x14ac:dyDescent="0.2">
      <c r="A644" s="127" t="s">
        <v>437</v>
      </c>
      <c r="B644" s="135" t="s">
        <v>1987</v>
      </c>
      <c r="C644" s="127" t="s">
        <v>53</v>
      </c>
      <c r="D644" s="28"/>
      <c r="E644" s="133">
        <v>43194</v>
      </c>
      <c r="F644" s="133">
        <v>43195</v>
      </c>
      <c r="G644" s="133">
        <v>43222</v>
      </c>
      <c r="H644" s="133">
        <v>43210</v>
      </c>
      <c r="I644" s="131" t="s">
        <v>16</v>
      </c>
      <c r="J644" s="30"/>
      <c r="K644" s="129" t="s">
        <v>94</v>
      </c>
      <c r="L644" s="30"/>
      <c r="M644" s="127" t="s">
        <v>14</v>
      </c>
      <c r="N644" s="28"/>
      <c r="O644" s="33"/>
      <c r="P644" s="63"/>
      <c r="Q644" s="35"/>
      <c r="R644" s="36"/>
      <c r="Y644" s="43"/>
      <c r="Z644" s="43"/>
    </row>
    <row r="645" spans="1:26" s="17" customFormat="1" ht="12.75" customHeight="1" x14ac:dyDescent="0.2">
      <c r="A645" s="128"/>
      <c r="B645" s="136"/>
      <c r="C645" s="128"/>
      <c r="D645" s="28"/>
      <c r="E645" s="134"/>
      <c r="F645" s="134"/>
      <c r="G645" s="134"/>
      <c r="H645" s="134"/>
      <c r="I645" s="132"/>
      <c r="J645" s="30"/>
      <c r="K645" s="130"/>
      <c r="L645" s="30"/>
      <c r="M645" s="128"/>
      <c r="N645" s="28"/>
      <c r="O645" s="34"/>
      <c r="P645" s="64"/>
      <c r="Q645" s="35"/>
      <c r="R645" s="36"/>
      <c r="Y645" s="43"/>
      <c r="Z645" s="43"/>
    </row>
    <row r="646" spans="1:26" s="17" customFormat="1" ht="15" customHeight="1" x14ac:dyDescent="0.2">
      <c r="A646" s="127" t="s">
        <v>438</v>
      </c>
      <c r="B646" s="135" t="s">
        <v>1988</v>
      </c>
      <c r="C646" s="127" t="s">
        <v>53</v>
      </c>
      <c r="D646" s="28"/>
      <c r="E646" s="133">
        <v>43194</v>
      </c>
      <c r="F646" s="133">
        <v>43195</v>
      </c>
      <c r="G646" s="133">
        <v>43222</v>
      </c>
      <c r="H646" s="133">
        <v>43228</v>
      </c>
      <c r="I646" s="131" t="s">
        <v>28</v>
      </c>
      <c r="J646" s="30"/>
      <c r="K646" s="129" t="s">
        <v>94</v>
      </c>
      <c r="L646" s="30"/>
      <c r="M646" s="127" t="s">
        <v>14</v>
      </c>
      <c r="N646" s="28"/>
      <c r="O646" s="33"/>
      <c r="P646" s="63"/>
      <c r="Q646" s="35"/>
      <c r="R646" s="36"/>
      <c r="Y646" s="43"/>
      <c r="Z646" s="43"/>
    </row>
    <row r="647" spans="1:26" s="17" customFormat="1" ht="15" customHeight="1" x14ac:dyDescent="0.2">
      <c r="A647" s="128"/>
      <c r="B647" s="136"/>
      <c r="C647" s="128"/>
      <c r="D647" s="28"/>
      <c r="E647" s="134"/>
      <c r="F647" s="134"/>
      <c r="G647" s="134"/>
      <c r="H647" s="134"/>
      <c r="I647" s="132"/>
      <c r="J647" s="30"/>
      <c r="K647" s="130"/>
      <c r="L647" s="30"/>
      <c r="M647" s="128"/>
      <c r="N647" s="35"/>
      <c r="O647" s="34"/>
      <c r="P647" s="64"/>
      <c r="Q647" s="35"/>
      <c r="R647" s="36"/>
      <c r="Y647" s="43"/>
      <c r="Z647" s="43"/>
    </row>
    <row r="648" spans="1:26" s="17" customFormat="1" ht="15" customHeight="1" x14ac:dyDescent="0.2">
      <c r="A648" s="127" t="s">
        <v>439</v>
      </c>
      <c r="B648" s="135" t="s">
        <v>2011</v>
      </c>
      <c r="C648" s="127" t="s">
        <v>53</v>
      </c>
      <c r="D648" s="28"/>
      <c r="E648" s="133">
        <v>43194</v>
      </c>
      <c r="F648" s="133">
        <v>43195</v>
      </c>
      <c r="G648" s="133">
        <v>43222</v>
      </c>
      <c r="H648" s="133">
        <v>43229</v>
      </c>
      <c r="I648" s="131" t="s">
        <v>16</v>
      </c>
      <c r="J648" s="30"/>
      <c r="K648" s="129" t="s">
        <v>94</v>
      </c>
      <c r="L648" s="30"/>
      <c r="M648" s="127" t="s">
        <v>14</v>
      </c>
      <c r="N648" s="28"/>
      <c r="O648" s="33"/>
      <c r="P648" s="63"/>
      <c r="Q648" s="35"/>
      <c r="R648" s="36"/>
      <c r="Y648" s="43"/>
      <c r="Z648" s="43"/>
    </row>
    <row r="649" spans="1:26" s="17" customFormat="1" ht="12.75" customHeight="1" x14ac:dyDescent="0.2">
      <c r="A649" s="128"/>
      <c r="B649" s="136"/>
      <c r="C649" s="128"/>
      <c r="D649" s="28"/>
      <c r="E649" s="134"/>
      <c r="F649" s="134"/>
      <c r="G649" s="134"/>
      <c r="H649" s="134"/>
      <c r="I649" s="132"/>
      <c r="J649" s="30"/>
      <c r="K649" s="130"/>
      <c r="L649" s="30"/>
      <c r="M649" s="128"/>
      <c r="N649" s="28"/>
      <c r="O649" s="34"/>
      <c r="P649" s="64"/>
      <c r="Q649" s="35"/>
      <c r="R649" s="36"/>
      <c r="Y649" s="43"/>
      <c r="Z649" s="43"/>
    </row>
    <row r="650" spans="1:26" s="17" customFormat="1" ht="15" customHeight="1" x14ac:dyDescent="0.2">
      <c r="A650" s="127" t="s">
        <v>440</v>
      </c>
      <c r="B650" s="135" t="s">
        <v>1690</v>
      </c>
      <c r="C650" s="127" t="s">
        <v>53</v>
      </c>
      <c r="D650" s="28"/>
      <c r="E650" s="133">
        <v>43195</v>
      </c>
      <c r="F650" s="133">
        <v>43196</v>
      </c>
      <c r="G650" s="133">
        <v>43223</v>
      </c>
      <c r="H650" s="133">
        <v>43209</v>
      </c>
      <c r="I650" s="131" t="s">
        <v>16</v>
      </c>
      <c r="J650" s="30"/>
      <c r="K650" s="129" t="s">
        <v>94</v>
      </c>
      <c r="L650" s="30"/>
      <c r="M650" s="127" t="s">
        <v>14</v>
      </c>
      <c r="N650" s="28"/>
      <c r="O650" s="33"/>
      <c r="P650" s="63"/>
      <c r="Q650" s="35"/>
      <c r="R650" s="36"/>
      <c r="Y650" s="43"/>
      <c r="Z650" s="43"/>
    </row>
    <row r="651" spans="1:26" s="17" customFormat="1" ht="15" customHeight="1" x14ac:dyDescent="0.2">
      <c r="A651" s="128"/>
      <c r="B651" s="136"/>
      <c r="C651" s="128"/>
      <c r="D651" s="28"/>
      <c r="E651" s="134"/>
      <c r="F651" s="134"/>
      <c r="G651" s="134"/>
      <c r="H651" s="134"/>
      <c r="I651" s="132"/>
      <c r="J651" s="30"/>
      <c r="K651" s="130"/>
      <c r="L651" s="30"/>
      <c r="M651" s="128"/>
      <c r="N651" s="35"/>
      <c r="O651" s="34"/>
      <c r="P651" s="64"/>
      <c r="Q651" s="35"/>
      <c r="R651" s="36"/>
      <c r="Y651" s="43"/>
      <c r="Z651" s="43"/>
    </row>
    <row r="652" spans="1:26" s="17" customFormat="1" ht="15" customHeight="1" x14ac:dyDescent="0.2">
      <c r="A652" s="127" t="s">
        <v>441</v>
      </c>
      <c r="B652" s="135" t="s">
        <v>1989</v>
      </c>
      <c r="C652" s="127" t="s">
        <v>53</v>
      </c>
      <c r="D652" s="28"/>
      <c r="E652" s="133">
        <v>43195</v>
      </c>
      <c r="F652" s="133">
        <v>43196</v>
      </c>
      <c r="G652" s="133">
        <v>43223</v>
      </c>
      <c r="H652" s="133">
        <v>43215</v>
      </c>
      <c r="I652" s="131" t="s">
        <v>16</v>
      </c>
      <c r="J652" s="30"/>
      <c r="K652" s="129" t="s">
        <v>94</v>
      </c>
      <c r="L652" s="30"/>
      <c r="M652" s="127" t="s">
        <v>14</v>
      </c>
      <c r="N652" s="28"/>
      <c r="O652" s="33"/>
      <c r="P652" s="62"/>
      <c r="Q652" s="35"/>
      <c r="R652" s="36"/>
      <c r="Y652" s="43"/>
      <c r="Z652" s="43"/>
    </row>
    <row r="653" spans="1:26" s="17" customFormat="1" ht="15" customHeight="1" x14ac:dyDescent="0.2">
      <c r="A653" s="128"/>
      <c r="B653" s="136"/>
      <c r="C653" s="128"/>
      <c r="D653" s="28"/>
      <c r="E653" s="134"/>
      <c r="F653" s="134"/>
      <c r="G653" s="134"/>
      <c r="H653" s="134"/>
      <c r="I653" s="132"/>
      <c r="J653" s="30"/>
      <c r="K653" s="130"/>
      <c r="L653" s="30"/>
      <c r="M653" s="128"/>
      <c r="N653" s="28"/>
      <c r="O653" s="34"/>
      <c r="P653" s="64"/>
      <c r="Q653" s="28"/>
      <c r="R653" s="36"/>
      <c r="Y653" s="43"/>
      <c r="Z653" s="43"/>
    </row>
    <row r="654" spans="1:26" s="17" customFormat="1" ht="12.75" customHeight="1" x14ac:dyDescent="0.2">
      <c r="A654" s="127" t="s">
        <v>442</v>
      </c>
      <c r="B654" s="135" t="s">
        <v>1990</v>
      </c>
      <c r="C654" s="127" t="s">
        <v>53</v>
      </c>
      <c r="D654" s="28"/>
      <c r="E654" s="133">
        <v>43195</v>
      </c>
      <c r="F654" s="133">
        <v>43196</v>
      </c>
      <c r="G654" s="133">
        <v>43223</v>
      </c>
      <c r="H654" s="133">
        <v>43200</v>
      </c>
      <c r="I654" s="131" t="s">
        <v>16</v>
      </c>
      <c r="J654" s="30"/>
      <c r="K654" s="129" t="s">
        <v>94</v>
      </c>
      <c r="L654" s="30"/>
      <c r="M654" s="127" t="s">
        <v>14</v>
      </c>
      <c r="N654" s="28"/>
      <c r="O654" s="33"/>
      <c r="P654" s="63"/>
      <c r="Q654" s="35"/>
      <c r="R654" s="36"/>
      <c r="Y654" s="43"/>
      <c r="Z654" s="43"/>
    </row>
    <row r="655" spans="1:26" s="17" customFormat="1" ht="12.75" customHeight="1" x14ac:dyDescent="0.2">
      <c r="A655" s="128"/>
      <c r="B655" s="136"/>
      <c r="C655" s="128"/>
      <c r="D655" s="28"/>
      <c r="E655" s="134"/>
      <c r="F655" s="134"/>
      <c r="G655" s="134"/>
      <c r="H655" s="134"/>
      <c r="I655" s="132"/>
      <c r="J655" s="30"/>
      <c r="K655" s="130"/>
      <c r="L655" s="30"/>
      <c r="M655" s="128"/>
      <c r="N655" s="28"/>
      <c r="O655" s="34"/>
      <c r="P655" s="64"/>
      <c r="Q655" s="35"/>
      <c r="R655" s="36"/>
      <c r="Y655" s="43"/>
      <c r="Z655" s="43"/>
    </row>
    <row r="656" spans="1:26" s="17" customFormat="1" ht="15" customHeight="1" x14ac:dyDescent="0.2">
      <c r="A656" s="127" t="s">
        <v>443</v>
      </c>
      <c r="B656" s="135" t="s">
        <v>2012</v>
      </c>
      <c r="C656" s="127" t="s">
        <v>53</v>
      </c>
      <c r="D656" s="28"/>
      <c r="E656" s="133">
        <v>43195</v>
      </c>
      <c r="F656" s="133">
        <v>43196</v>
      </c>
      <c r="G656" s="133">
        <v>43223</v>
      </c>
      <c r="H656" s="133">
        <v>43209</v>
      </c>
      <c r="I656" s="131" t="s">
        <v>16</v>
      </c>
      <c r="J656" s="30"/>
      <c r="K656" s="129" t="s">
        <v>94</v>
      </c>
      <c r="L656" s="30"/>
      <c r="M656" s="127" t="s">
        <v>14</v>
      </c>
      <c r="N656" s="28"/>
      <c r="O656" s="33"/>
      <c r="P656" s="63"/>
      <c r="Q656" s="35"/>
      <c r="R656" s="36"/>
      <c r="Y656" s="43"/>
      <c r="Z656" s="43"/>
    </row>
    <row r="657" spans="1:26" s="17" customFormat="1" ht="15" customHeight="1" x14ac:dyDescent="0.2">
      <c r="A657" s="128"/>
      <c r="B657" s="136"/>
      <c r="C657" s="128"/>
      <c r="D657" s="28"/>
      <c r="E657" s="134"/>
      <c r="F657" s="134"/>
      <c r="G657" s="134"/>
      <c r="H657" s="134"/>
      <c r="I657" s="132"/>
      <c r="J657" s="30"/>
      <c r="K657" s="130"/>
      <c r="L657" s="30"/>
      <c r="M657" s="128"/>
      <c r="N657" s="35"/>
      <c r="O657" s="34"/>
      <c r="P657" s="64"/>
      <c r="Q657" s="35"/>
      <c r="R657" s="36"/>
      <c r="Y657" s="43"/>
      <c r="Z657" s="43"/>
    </row>
    <row r="658" spans="1:26" s="17" customFormat="1" ht="15" customHeight="1" x14ac:dyDescent="0.2">
      <c r="A658" s="127" t="s">
        <v>444</v>
      </c>
      <c r="B658" s="135" t="s">
        <v>1993</v>
      </c>
      <c r="C658" s="127" t="s">
        <v>53</v>
      </c>
      <c r="D658" s="28"/>
      <c r="E658" s="133">
        <v>43195</v>
      </c>
      <c r="F658" s="133">
        <v>43196</v>
      </c>
      <c r="G658" s="133">
        <v>43223</v>
      </c>
      <c r="H658" s="133">
        <v>43217</v>
      </c>
      <c r="I658" s="131" t="s">
        <v>16</v>
      </c>
      <c r="J658" s="30"/>
      <c r="K658" s="129" t="s">
        <v>94</v>
      </c>
      <c r="L658" s="30"/>
      <c r="M658" s="127" t="s">
        <v>17</v>
      </c>
      <c r="N658" s="28"/>
      <c r="O658" s="33" t="s">
        <v>20</v>
      </c>
      <c r="P658" s="62"/>
      <c r="Q658" s="35"/>
      <c r="R658" s="36"/>
      <c r="Y658" s="43"/>
      <c r="Z658" s="43"/>
    </row>
    <row r="659" spans="1:26" s="17" customFormat="1" ht="15" customHeight="1" x14ac:dyDescent="0.2">
      <c r="A659" s="128"/>
      <c r="B659" s="136"/>
      <c r="C659" s="128"/>
      <c r="D659" s="28"/>
      <c r="E659" s="134"/>
      <c r="F659" s="134"/>
      <c r="G659" s="134"/>
      <c r="H659" s="134"/>
      <c r="I659" s="132"/>
      <c r="J659" s="30"/>
      <c r="K659" s="130"/>
      <c r="L659" s="30"/>
      <c r="M659" s="128"/>
      <c r="N659" s="28"/>
      <c r="O659" s="34"/>
      <c r="P659" s="64"/>
      <c r="Q659" s="28"/>
      <c r="R659" s="36"/>
      <c r="Y659" s="43"/>
      <c r="Z659" s="43"/>
    </row>
    <row r="660" spans="1:26" s="17" customFormat="1" ht="12.75" customHeight="1" x14ac:dyDescent="0.2">
      <c r="A660" s="127" t="s">
        <v>445</v>
      </c>
      <c r="B660" s="135" t="s">
        <v>1994</v>
      </c>
      <c r="C660" s="127" t="s">
        <v>53</v>
      </c>
      <c r="D660" s="28"/>
      <c r="E660" s="133">
        <v>43195</v>
      </c>
      <c r="F660" s="133">
        <v>43196</v>
      </c>
      <c r="G660" s="133">
        <v>43223</v>
      </c>
      <c r="H660" s="133">
        <v>43210</v>
      </c>
      <c r="I660" s="131" t="s">
        <v>16</v>
      </c>
      <c r="J660" s="30"/>
      <c r="K660" s="129" t="s">
        <v>94</v>
      </c>
      <c r="L660" s="30"/>
      <c r="M660" s="127" t="s">
        <v>70</v>
      </c>
      <c r="N660" s="28"/>
      <c r="O660" s="33"/>
      <c r="P660" s="63"/>
      <c r="Q660" s="35"/>
      <c r="R660" s="36"/>
      <c r="Y660" s="43"/>
      <c r="Z660" s="43"/>
    </row>
    <row r="661" spans="1:26" s="17" customFormat="1" ht="12.75" customHeight="1" x14ac:dyDescent="0.2">
      <c r="A661" s="128"/>
      <c r="B661" s="136"/>
      <c r="C661" s="128"/>
      <c r="D661" s="28"/>
      <c r="E661" s="134"/>
      <c r="F661" s="134"/>
      <c r="G661" s="134"/>
      <c r="H661" s="134"/>
      <c r="I661" s="132"/>
      <c r="J661" s="30"/>
      <c r="K661" s="130"/>
      <c r="L661" s="30"/>
      <c r="M661" s="128"/>
      <c r="N661" s="28"/>
      <c r="O661" s="34"/>
      <c r="P661" s="64"/>
      <c r="Q661" s="35"/>
      <c r="R661" s="36"/>
      <c r="Y661" s="43"/>
      <c r="Z661" s="43"/>
    </row>
    <row r="662" spans="1:26" s="17" customFormat="1" ht="15" customHeight="1" x14ac:dyDescent="0.2">
      <c r="A662" s="127" t="s">
        <v>446</v>
      </c>
      <c r="B662" s="135" t="s">
        <v>1995</v>
      </c>
      <c r="C662" s="127" t="s">
        <v>53</v>
      </c>
      <c r="D662" s="28"/>
      <c r="E662" s="133">
        <v>43195</v>
      </c>
      <c r="F662" s="133">
        <v>43196</v>
      </c>
      <c r="G662" s="133">
        <v>43223</v>
      </c>
      <c r="H662" s="133">
        <v>43206</v>
      </c>
      <c r="I662" s="131" t="s">
        <v>16</v>
      </c>
      <c r="J662" s="30"/>
      <c r="K662" s="129" t="s">
        <v>94</v>
      </c>
      <c r="L662" s="30"/>
      <c r="M662" s="127" t="s">
        <v>70</v>
      </c>
      <c r="N662" s="28"/>
      <c r="O662" s="33"/>
      <c r="P662" s="63"/>
      <c r="Q662" s="35"/>
      <c r="R662" s="36"/>
      <c r="Y662" s="43"/>
      <c r="Z662" s="43"/>
    </row>
    <row r="663" spans="1:26" s="17" customFormat="1" ht="15" customHeight="1" x14ac:dyDescent="0.2">
      <c r="A663" s="128"/>
      <c r="B663" s="136"/>
      <c r="C663" s="128"/>
      <c r="D663" s="28"/>
      <c r="E663" s="134"/>
      <c r="F663" s="134"/>
      <c r="G663" s="134"/>
      <c r="H663" s="134"/>
      <c r="I663" s="132"/>
      <c r="J663" s="30"/>
      <c r="K663" s="130"/>
      <c r="L663" s="30"/>
      <c r="M663" s="128"/>
      <c r="N663" s="35"/>
      <c r="O663" s="34"/>
      <c r="P663" s="64"/>
      <c r="Q663" s="35"/>
      <c r="R663" s="36"/>
      <c r="Y663" s="43"/>
      <c r="Z663" s="43"/>
    </row>
    <row r="664" spans="1:26" s="17" customFormat="1" ht="15" customHeight="1" x14ac:dyDescent="0.2">
      <c r="A664" s="127" t="s">
        <v>447</v>
      </c>
      <c r="B664" s="135" t="s">
        <v>1996</v>
      </c>
      <c r="C664" s="127" t="s">
        <v>53</v>
      </c>
      <c r="D664" s="28"/>
      <c r="E664" s="133">
        <v>43195</v>
      </c>
      <c r="F664" s="133">
        <v>43196</v>
      </c>
      <c r="G664" s="133">
        <v>43223</v>
      </c>
      <c r="H664" s="133">
        <v>43244</v>
      </c>
      <c r="I664" s="131" t="s">
        <v>28</v>
      </c>
      <c r="J664" s="30"/>
      <c r="K664" s="129" t="s">
        <v>94</v>
      </c>
      <c r="L664" s="30"/>
      <c r="M664" s="127" t="s">
        <v>15</v>
      </c>
      <c r="N664" s="28"/>
      <c r="O664" s="33"/>
      <c r="P664" s="62" t="s">
        <v>1731</v>
      </c>
      <c r="Q664" s="35"/>
      <c r="R664" s="36"/>
      <c r="Y664" s="43"/>
      <c r="Z664" s="43"/>
    </row>
    <row r="665" spans="1:26" s="17" customFormat="1" ht="15" customHeight="1" x14ac:dyDescent="0.2">
      <c r="A665" s="128"/>
      <c r="B665" s="136"/>
      <c r="C665" s="128"/>
      <c r="D665" s="28"/>
      <c r="E665" s="134"/>
      <c r="F665" s="134"/>
      <c r="G665" s="134"/>
      <c r="H665" s="134"/>
      <c r="I665" s="132"/>
      <c r="J665" s="30"/>
      <c r="K665" s="130"/>
      <c r="L665" s="30"/>
      <c r="M665" s="128"/>
      <c r="N665" s="28"/>
      <c r="O665" s="34"/>
      <c r="P665" s="64"/>
      <c r="Q665" s="28"/>
      <c r="R665" s="36"/>
      <c r="Y665" s="43"/>
      <c r="Z665" s="43"/>
    </row>
    <row r="666" spans="1:26" s="17" customFormat="1" ht="12.75" customHeight="1" x14ac:dyDescent="0.2">
      <c r="A666" s="127" t="s">
        <v>448</v>
      </c>
      <c r="B666" s="135" t="s">
        <v>2013</v>
      </c>
      <c r="C666" s="127" t="s">
        <v>53</v>
      </c>
      <c r="D666" s="28"/>
      <c r="E666" s="133">
        <v>43196</v>
      </c>
      <c r="F666" s="133">
        <v>43199</v>
      </c>
      <c r="G666" s="133">
        <v>43224</v>
      </c>
      <c r="H666" s="133">
        <v>43216</v>
      </c>
      <c r="I666" s="131" t="s">
        <v>16</v>
      </c>
      <c r="J666" s="30"/>
      <c r="K666" s="129" t="s">
        <v>94</v>
      </c>
      <c r="L666" s="30"/>
      <c r="M666" s="127" t="s">
        <v>14</v>
      </c>
      <c r="N666" s="28"/>
      <c r="O666" s="33"/>
      <c r="P666" s="63"/>
      <c r="Q666" s="35"/>
      <c r="R666" s="36"/>
      <c r="Y666" s="43"/>
      <c r="Z666" s="43"/>
    </row>
    <row r="667" spans="1:26" s="17" customFormat="1" ht="12.75" customHeight="1" x14ac:dyDescent="0.2">
      <c r="A667" s="128"/>
      <c r="B667" s="136"/>
      <c r="C667" s="128"/>
      <c r="D667" s="28"/>
      <c r="E667" s="134"/>
      <c r="F667" s="134"/>
      <c r="G667" s="134"/>
      <c r="H667" s="134"/>
      <c r="I667" s="132"/>
      <c r="J667" s="30"/>
      <c r="K667" s="130"/>
      <c r="L667" s="30"/>
      <c r="M667" s="128"/>
      <c r="N667" s="28"/>
      <c r="O667" s="34"/>
      <c r="P667" s="64"/>
      <c r="Q667" s="35"/>
      <c r="R667" s="36"/>
      <c r="Y667" s="43"/>
      <c r="Z667" s="43"/>
    </row>
    <row r="668" spans="1:26" s="17" customFormat="1" ht="15" customHeight="1" x14ac:dyDescent="0.2">
      <c r="A668" s="127" t="s">
        <v>449</v>
      </c>
      <c r="B668" s="135" t="s">
        <v>1997</v>
      </c>
      <c r="C668" s="127" t="s">
        <v>53</v>
      </c>
      <c r="D668" s="28"/>
      <c r="E668" s="133">
        <v>43196</v>
      </c>
      <c r="F668" s="133">
        <v>43199</v>
      </c>
      <c r="G668" s="133">
        <v>43224</v>
      </c>
      <c r="H668" s="133">
        <v>43210</v>
      </c>
      <c r="I668" s="131" t="s">
        <v>16</v>
      </c>
      <c r="J668" s="30"/>
      <c r="K668" s="129" t="s">
        <v>94</v>
      </c>
      <c r="L668" s="30"/>
      <c r="M668" s="127" t="s">
        <v>14</v>
      </c>
      <c r="N668" s="28"/>
      <c r="O668" s="33"/>
      <c r="P668" s="63"/>
      <c r="Q668" s="35"/>
      <c r="R668" s="36"/>
      <c r="Y668" s="43"/>
      <c r="Z668" s="43"/>
    </row>
    <row r="669" spans="1:26" s="17" customFormat="1" ht="15" customHeight="1" x14ac:dyDescent="0.2">
      <c r="A669" s="128"/>
      <c r="B669" s="136"/>
      <c r="C669" s="128"/>
      <c r="D669" s="28"/>
      <c r="E669" s="134"/>
      <c r="F669" s="134"/>
      <c r="G669" s="134"/>
      <c r="H669" s="134"/>
      <c r="I669" s="132"/>
      <c r="J669" s="30"/>
      <c r="K669" s="130"/>
      <c r="L669" s="30"/>
      <c r="M669" s="128"/>
      <c r="N669" s="35"/>
      <c r="O669" s="34"/>
      <c r="P669" s="64"/>
      <c r="Q669" s="35"/>
      <c r="R669" s="36"/>
      <c r="Y669" s="43"/>
      <c r="Z669" s="43"/>
    </row>
    <row r="670" spans="1:26" s="17" customFormat="1" ht="15" customHeight="1" x14ac:dyDescent="0.2">
      <c r="A670" s="127" t="s">
        <v>450</v>
      </c>
      <c r="B670" s="135" t="s">
        <v>1998</v>
      </c>
      <c r="C670" s="127" t="s">
        <v>53</v>
      </c>
      <c r="D670" s="28"/>
      <c r="E670" s="133">
        <v>43196</v>
      </c>
      <c r="F670" s="133">
        <v>43199</v>
      </c>
      <c r="G670" s="133">
        <v>43230</v>
      </c>
      <c r="H670" s="133">
        <v>43210</v>
      </c>
      <c r="I670" s="131" t="s">
        <v>16</v>
      </c>
      <c r="J670" s="30"/>
      <c r="K670" s="129" t="s">
        <v>94</v>
      </c>
      <c r="L670" s="30"/>
      <c r="M670" s="127" t="s">
        <v>14</v>
      </c>
      <c r="N670" s="28"/>
      <c r="O670" s="33"/>
      <c r="P670" s="62" t="s">
        <v>2042</v>
      </c>
      <c r="Q670" s="35"/>
      <c r="R670" s="36"/>
      <c r="Y670" s="43"/>
      <c r="Z670" s="43"/>
    </row>
    <row r="671" spans="1:26" s="17" customFormat="1" ht="15" customHeight="1" x14ac:dyDescent="0.2">
      <c r="A671" s="128"/>
      <c r="B671" s="136"/>
      <c r="C671" s="128"/>
      <c r="D671" s="28"/>
      <c r="E671" s="134"/>
      <c r="F671" s="134"/>
      <c r="G671" s="134"/>
      <c r="H671" s="134"/>
      <c r="I671" s="132"/>
      <c r="J671" s="30"/>
      <c r="K671" s="130"/>
      <c r="L671" s="30"/>
      <c r="M671" s="128"/>
      <c r="N671" s="28"/>
      <c r="O671" s="34"/>
      <c r="P671" s="64" t="s">
        <v>2043</v>
      </c>
      <c r="Q671" s="28"/>
      <c r="R671" s="36"/>
      <c r="Y671" s="43"/>
      <c r="Z671" s="43"/>
    </row>
    <row r="672" spans="1:26" s="17" customFormat="1" ht="12.75" customHeight="1" x14ac:dyDescent="0.2">
      <c r="A672" s="127" t="s">
        <v>451</v>
      </c>
      <c r="B672" s="135" t="s">
        <v>2014</v>
      </c>
      <c r="C672" s="127" t="s">
        <v>53</v>
      </c>
      <c r="D672" s="28"/>
      <c r="E672" s="133">
        <v>43195</v>
      </c>
      <c r="F672" s="133">
        <v>43196</v>
      </c>
      <c r="G672" s="133">
        <v>43223</v>
      </c>
      <c r="H672" s="133">
        <v>43215</v>
      </c>
      <c r="I672" s="131" t="s">
        <v>16</v>
      </c>
      <c r="J672" s="30"/>
      <c r="K672" s="129" t="s">
        <v>94</v>
      </c>
      <c r="L672" s="30"/>
      <c r="M672" s="127" t="s">
        <v>14</v>
      </c>
      <c r="N672" s="28"/>
      <c r="O672" s="33"/>
      <c r="P672" s="63"/>
      <c r="Q672" s="35"/>
      <c r="R672" s="36"/>
      <c r="Y672" s="43"/>
      <c r="Z672" s="43"/>
    </row>
    <row r="673" spans="1:26" s="17" customFormat="1" ht="12.75" customHeight="1" x14ac:dyDescent="0.2">
      <c r="A673" s="128"/>
      <c r="B673" s="136"/>
      <c r="C673" s="128"/>
      <c r="D673" s="28"/>
      <c r="E673" s="134"/>
      <c r="F673" s="134"/>
      <c r="G673" s="134"/>
      <c r="H673" s="134"/>
      <c r="I673" s="132"/>
      <c r="J673" s="30"/>
      <c r="K673" s="130"/>
      <c r="L673" s="30"/>
      <c r="M673" s="128"/>
      <c r="N673" s="28"/>
      <c r="O673" s="34"/>
      <c r="P673" s="64"/>
      <c r="Q673" s="35"/>
      <c r="R673" s="36"/>
      <c r="Y673" s="43"/>
      <c r="Z673" s="43"/>
    </row>
    <row r="674" spans="1:26" s="17" customFormat="1" ht="15" customHeight="1" x14ac:dyDescent="0.2">
      <c r="A674" s="127" t="s">
        <v>452</v>
      </c>
      <c r="B674" s="135" t="s">
        <v>1999</v>
      </c>
      <c r="C674" s="127" t="s">
        <v>53</v>
      </c>
      <c r="D674" s="28"/>
      <c r="E674" s="133">
        <v>43195</v>
      </c>
      <c r="F674" s="133">
        <v>43196</v>
      </c>
      <c r="G674" s="133">
        <v>43223</v>
      </c>
      <c r="H674" s="133">
        <v>43209</v>
      </c>
      <c r="I674" s="131" t="s">
        <v>16</v>
      </c>
      <c r="J674" s="30"/>
      <c r="K674" s="129" t="s">
        <v>94</v>
      </c>
      <c r="L674" s="30"/>
      <c r="M674" s="127" t="s">
        <v>14</v>
      </c>
      <c r="N674" s="28"/>
      <c r="O674" s="33"/>
      <c r="P674" s="63"/>
      <c r="Q674" s="35"/>
      <c r="R674" s="36"/>
      <c r="Y674" s="43"/>
      <c r="Z674" s="43"/>
    </row>
    <row r="675" spans="1:26" s="17" customFormat="1" ht="15" customHeight="1" x14ac:dyDescent="0.2">
      <c r="A675" s="128"/>
      <c r="B675" s="136"/>
      <c r="C675" s="128"/>
      <c r="D675" s="28"/>
      <c r="E675" s="134"/>
      <c r="F675" s="134"/>
      <c r="G675" s="134"/>
      <c r="H675" s="134"/>
      <c r="I675" s="132"/>
      <c r="J675" s="30"/>
      <c r="K675" s="130"/>
      <c r="L675" s="30"/>
      <c r="M675" s="128"/>
      <c r="N675" s="35"/>
      <c r="O675" s="34"/>
      <c r="P675" s="64"/>
      <c r="Q675" s="35"/>
      <c r="R675" s="36"/>
      <c r="Y675" s="43"/>
      <c r="Z675" s="43"/>
    </row>
    <row r="676" spans="1:26" s="17" customFormat="1" ht="15" customHeight="1" x14ac:dyDescent="0.2">
      <c r="A676" s="127" t="s">
        <v>453</v>
      </c>
      <c r="B676" s="135" t="s">
        <v>2000</v>
      </c>
      <c r="C676" s="127" t="s">
        <v>53</v>
      </c>
      <c r="D676" s="28"/>
      <c r="E676" s="133">
        <v>43196</v>
      </c>
      <c r="F676" s="133">
        <v>43199</v>
      </c>
      <c r="G676" s="133">
        <v>43224</v>
      </c>
      <c r="H676" s="133">
        <v>43216</v>
      </c>
      <c r="I676" s="131" t="s">
        <v>16</v>
      </c>
      <c r="J676" s="30"/>
      <c r="K676" s="129" t="s">
        <v>94</v>
      </c>
      <c r="L676" s="30"/>
      <c r="M676" s="127" t="s">
        <v>14</v>
      </c>
      <c r="N676" s="28"/>
      <c r="O676" s="33"/>
      <c r="P676" s="62"/>
      <c r="Q676" s="35"/>
      <c r="R676" s="36"/>
      <c r="Y676" s="43"/>
      <c r="Z676" s="43"/>
    </row>
    <row r="677" spans="1:26" s="17" customFormat="1" ht="15" customHeight="1" x14ac:dyDescent="0.2">
      <c r="A677" s="128"/>
      <c r="B677" s="136"/>
      <c r="C677" s="128"/>
      <c r="D677" s="28"/>
      <c r="E677" s="134"/>
      <c r="F677" s="134"/>
      <c r="G677" s="134"/>
      <c r="H677" s="134"/>
      <c r="I677" s="132"/>
      <c r="J677" s="30"/>
      <c r="K677" s="130"/>
      <c r="L677" s="30"/>
      <c r="M677" s="128"/>
      <c r="N677" s="28"/>
      <c r="O677" s="34"/>
      <c r="P677" s="64"/>
      <c r="Q677" s="28"/>
      <c r="R677" s="36"/>
      <c r="Y677" s="43"/>
      <c r="Z677" s="43"/>
    </row>
    <row r="678" spans="1:26" s="17" customFormat="1" ht="12.75" customHeight="1" x14ac:dyDescent="0.2">
      <c r="A678" s="127" t="s">
        <v>454</v>
      </c>
      <c r="B678" s="135" t="s">
        <v>2001</v>
      </c>
      <c r="C678" s="127" t="s">
        <v>53</v>
      </c>
      <c r="D678" s="28"/>
      <c r="E678" s="133">
        <v>43196</v>
      </c>
      <c r="F678" s="133">
        <v>43199</v>
      </c>
      <c r="G678" s="133">
        <v>43224</v>
      </c>
      <c r="H678" s="133">
        <v>43210</v>
      </c>
      <c r="I678" s="131" t="s">
        <v>16</v>
      </c>
      <c r="J678" s="30"/>
      <c r="K678" s="129" t="s">
        <v>94</v>
      </c>
      <c r="L678" s="30"/>
      <c r="M678" s="127" t="s">
        <v>14</v>
      </c>
      <c r="N678" s="28"/>
      <c r="O678" s="33"/>
      <c r="P678" s="63"/>
      <c r="Q678" s="35"/>
      <c r="R678" s="36"/>
      <c r="Y678" s="43"/>
      <c r="Z678" s="43"/>
    </row>
    <row r="679" spans="1:26" s="17" customFormat="1" ht="12.75" customHeight="1" x14ac:dyDescent="0.2">
      <c r="A679" s="128"/>
      <c r="B679" s="136"/>
      <c r="C679" s="128"/>
      <c r="D679" s="28"/>
      <c r="E679" s="134"/>
      <c r="F679" s="134"/>
      <c r="G679" s="134"/>
      <c r="H679" s="134"/>
      <c r="I679" s="132"/>
      <c r="J679" s="30"/>
      <c r="K679" s="130"/>
      <c r="L679" s="30"/>
      <c r="M679" s="128"/>
      <c r="N679" s="28"/>
      <c r="O679" s="34"/>
      <c r="P679" s="64"/>
      <c r="Q679" s="35"/>
      <c r="R679" s="36"/>
      <c r="Y679" s="43"/>
      <c r="Z679" s="43"/>
    </row>
    <row r="680" spans="1:26" s="17" customFormat="1" ht="15" customHeight="1" x14ac:dyDescent="0.2">
      <c r="A680" s="127" t="s">
        <v>455</v>
      </c>
      <c r="B680" s="135" t="s">
        <v>2002</v>
      </c>
      <c r="C680" s="127" t="s">
        <v>53</v>
      </c>
      <c r="D680" s="28"/>
      <c r="E680" s="133">
        <v>43196</v>
      </c>
      <c r="F680" s="133">
        <v>43199</v>
      </c>
      <c r="G680" s="133">
        <v>43224</v>
      </c>
      <c r="H680" s="133"/>
      <c r="I680" s="131" t="s">
        <v>28</v>
      </c>
      <c r="J680" s="30"/>
      <c r="K680" s="129" t="s">
        <v>86</v>
      </c>
      <c r="L680" s="30"/>
      <c r="M680" s="127" t="s">
        <v>73</v>
      </c>
      <c r="N680" s="28"/>
      <c r="O680" s="33"/>
      <c r="P680" s="63"/>
      <c r="Q680" s="35"/>
      <c r="R680" s="36"/>
      <c r="Y680" s="43"/>
      <c r="Z680" s="43"/>
    </row>
    <row r="681" spans="1:26" s="17" customFormat="1" ht="15" customHeight="1" x14ac:dyDescent="0.2">
      <c r="A681" s="128"/>
      <c r="B681" s="136"/>
      <c r="C681" s="128"/>
      <c r="D681" s="28"/>
      <c r="E681" s="134"/>
      <c r="F681" s="134"/>
      <c r="G681" s="134"/>
      <c r="H681" s="134"/>
      <c r="I681" s="132"/>
      <c r="J681" s="30"/>
      <c r="K681" s="130"/>
      <c r="L681" s="30"/>
      <c r="M681" s="128"/>
      <c r="N681" s="35"/>
      <c r="O681" s="34"/>
      <c r="P681" s="64"/>
      <c r="Q681" s="35"/>
      <c r="R681" s="36"/>
      <c r="Y681" s="43"/>
      <c r="Z681" s="43"/>
    </row>
    <row r="682" spans="1:26" s="17" customFormat="1" ht="15" customHeight="1" x14ac:dyDescent="0.2">
      <c r="A682" s="127" t="s">
        <v>456</v>
      </c>
      <c r="B682" s="135" t="s">
        <v>2003</v>
      </c>
      <c r="C682" s="127" t="s">
        <v>53</v>
      </c>
      <c r="D682" s="28"/>
      <c r="E682" s="133">
        <v>43196</v>
      </c>
      <c r="F682" s="133">
        <v>43199</v>
      </c>
      <c r="G682" s="133">
        <v>43224</v>
      </c>
      <c r="H682" s="133">
        <v>43214</v>
      </c>
      <c r="I682" s="131" t="s">
        <v>16</v>
      </c>
      <c r="J682" s="30"/>
      <c r="K682" s="129" t="s">
        <v>94</v>
      </c>
      <c r="L682" s="30"/>
      <c r="M682" s="127" t="s">
        <v>15</v>
      </c>
      <c r="N682" s="28"/>
      <c r="O682" s="33" t="s">
        <v>82</v>
      </c>
      <c r="P682" s="62"/>
      <c r="Q682" s="35"/>
      <c r="R682" s="36"/>
      <c r="Y682" s="43"/>
      <c r="Z682" s="43"/>
    </row>
    <row r="683" spans="1:26" s="17" customFormat="1" ht="15" customHeight="1" x14ac:dyDescent="0.2">
      <c r="A683" s="128"/>
      <c r="B683" s="136"/>
      <c r="C683" s="128"/>
      <c r="D683" s="28"/>
      <c r="E683" s="134"/>
      <c r="F683" s="134"/>
      <c r="G683" s="134"/>
      <c r="H683" s="134"/>
      <c r="I683" s="132"/>
      <c r="J683" s="30"/>
      <c r="K683" s="130"/>
      <c r="L683" s="30"/>
      <c r="M683" s="128"/>
      <c r="N683" s="28"/>
      <c r="O683" s="34"/>
      <c r="P683" s="64"/>
      <c r="Q683" s="28"/>
      <c r="R683" s="36"/>
      <c r="Y683" s="43"/>
      <c r="Z683" s="43"/>
    </row>
    <row r="684" spans="1:26" s="17" customFormat="1" ht="12.75" customHeight="1" x14ac:dyDescent="0.2">
      <c r="A684" s="127" t="s">
        <v>457</v>
      </c>
      <c r="B684" s="135" t="s">
        <v>2004</v>
      </c>
      <c r="C684" s="127" t="s">
        <v>53</v>
      </c>
      <c r="D684" s="28"/>
      <c r="E684" s="133">
        <v>43196</v>
      </c>
      <c r="F684" s="133">
        <v>43199</v>
      </c>
      <c r="G684" s="133">
        <v>43224</v>
      </c>
      <c r="H684" s="133">
        <v>43213</v>
      </c>
      <c r="I684" s="131" t="s">
        <v>16</v>
      </c>
      <c r="J684" s="30"/>
      <c r="K684" s="129" t="s">
        <v>94</v>
      </c>
      <c r="L684" s="30"/>
      <c r="M684" s="127" t="s">
        <v>14</v>
      </c>
      <c r="N684" s="28"/>
      <c r="O684" s="33"/>
      <c r="P684" s="63"/>
      <c r="Q684" s="35"/>
      <c r="R684" s="36"/>
      <c r="Y684" s="43"/>
      <c r="Z684" s="43"/>
    </row>
    <row r="685" spans="1:26" s="17" customFormat="1" ht="12.75" customHeight="1" x14ac:dyDescent="0.2">
      <c r="A685" s="128"/>
      <c r="B685" s="136"/>
      <c r="C685" s="128"/>
      <c r="D685" s="28"/>
      <c r="E685" s="134"/>
      <c r="F685" s="134"/>
      <c r="G685" s="134"/>
      <c r="H685" s="134"/>
      <c r="I685" s="132"/>
      <c r="J685" s="30"/>
      <c r="K685" s="130"/>
      <c r="L685" s="30"/>
      <c r="M685" s="128"/>
      <c r="N685" s="28"/>
      <c r="O685" s="34"/>
      <c r="P685" s="64"/>
      <c r="Q685" s="35"/>
      <c r="R685" s="36"/>
      <c r="Y685" s="43"/>
      <c r="Z685" s="43"/>
    </row>
    <row r="686" spans="1:26" s="17" customFormat="1" ht="15" customHeight="1" x14ac:dyDescent="0.2">
      <c r="A686" s="127" t="s">
        <v>458</v>
      </c>
      <c r="B686" s="135" t="s">
        <v>2005</v>
      </c>
      <c r="C686" s="127" t="s">
        <v>53</v>
      </c>
      <c r="D686" s="28"/>
      <c r="E686" s="133">
        <v>43199</v>
      </c>
      <c r="F686" s="133">
        <v>43200</v>
      </c>
      <c r="G686" s="133">
        <v>43228</v>
      </c>
      <c r="H686" s="133">
        <v>43222</v>
      </c>
      <c r="I686" s="131" t="s">
        <v>16</v>
      </c>
      <c r="J686" s="30"/>
      <c r="K686" s="129" t="s">
        <v>94</v>
      </c>
      <c r="L686" s="30"/>
      <c r="M686" s="127" t="s">
        <v>15</v>
      </c>
      <c r="N686" s="28"/>
      <c r="O686" s="33"/>
      <c r="P686" s="63" t="s">
        <v>1683</v>
      </c>
      <c r="Q686" s="35"/>
      <c r="R686" s="36"/>
      <c r="Y686" s="43"/>
      <c r="Z686" s="43"/>
    </row>
    <row r="687" spans="1:26" s="17" customFormat="1" ht="15" customHeight="1" x14ac:dyDescent="0.2">
      <c r="A687" s="128"/>
      <c r="B687" s="136"/>
      <c r="C687" s="128"/>
      <c r="D687" s="28"/>
      <c r="E687" s="134"/>
      <c r="F687" s="134"/>
      <c r="G687" s="134"/>
      <c r="H687" s="134"/>
      <c r="I687" s="132"/>
      <c r="J687" s="30"/>
      <c r="K687" s="130"/>
      <c r="L687" s="30"/>
      <c r="M687" s="128"/>
      <c r="N687" s="35"/>
      <c r="O687" s="34"/>
      <c r="P687" s="64"/>
      <c r="Q687" s="35"/>
      <c r="R687" s="36"/>
      <c r="Y687" s="43"/>
      <c r="Z687" s="43"/>
    </row>
    <row r="688" spans="1:26" s="17" customFormat="1" ht="15" customHeight="1" x14ac:dyDescent="0.2">
      <c r="A688" s="127" t="s">
        <v>459</v>
      </c>
      <c r="B688" s="148" t="s">
        <v>2006</v>
      </c>
      <c r="C688" s="127" t="s">
        <v>53</v>
      </c>
      <c r="D688" s="28"/>
      <c r="E688" s="133">
        <v>43199</v>
      </c>
      <c r="F688" s="133">
        <v>43200</v>
      </c>
      <c r="G688" s="133">
        <v>43228</v>
      </c>
      <c r="H688" s="133">
        <v>43258</v>
      </c>
      <c r="I688" s="131" t="s">
        <v>28</v>
      </c>
      <c r="J688" s="30"/>
      <c r="K688" s="129" t="s">
        <v>94</v>
      </c>
      <c r="L688" s="30"/>
      <c r="M688" s="127" t="s">
        <v>14</v>
      </c>
      <c r="N688" s="28"/>
      <c r="O688" s="33"/>
      <c r="P688" s="63"/>
      <c r="Q688" s="35"/>
      <c r="R688" s="36"/>
      <c r="Y688" s="43"/>
      <c r="Z688" s="43"/>
    </row>
    <row r="689" spans="1:26" s="17" customFormat="1" ht="12.75" customHeight="1" x14ac:dyDescent="0.2">
      <c r="A689" s="128"/>
      <c r="B689" s="149"/>
      <c r="C689" s="128"/>
      <c r="D689" s="28"/>
      <c r="E689" s="134"/>
      <c r="F689" s="134"/>
      <c r="G689" s="134"/>
      <c r="H689" s="134"/>
      <c r="I689" s="132"/>
      <c r="J689" s="30"/>
      <c r="K689" s="130"/>
      <c r="L689" s="30"/>
      <c r="M689" s="128"/>
      <c r="N689" s="28"/>
      <c r="O689" s="34"/>
      <c r="P689" s="64"/>
      <c r="Q689" s="35"/>
      <c r="R689" s="36"/>
      <c r="Y689" s="43"/>
      <c r="Z689" s="43"/>
    </row>
    <row r="690" spans="1:26" s="17" customFormat="1" ht="15" customHeight="1" x14ac:dyDescent="0.2">
      <c r="A690" s="127" t="s">
        <v>460</v>
      </c>
      <c r="B690" s="148" t="s">
        <v>2007</v>
      </c>
      <c r="C690" s="127" t="s">
        <v>53</v>
      </c>
      <c r="D690" s="28"/>
      <c r="E690" s="133">
        <v>43199</v>
      </c>
      <c r="F690" s="133">
        <v>43200</v>
      </c>
      <c r="G690" s="133">
        <v>43228</v>
      </c>
      <c r="H690" s="133">
        <v>43223</v>
      </c>
      <c r="I690" s="131" t="s">
        <v>16</v>
      </c>
      <c r="J690" s="30"/>
      <c r="K690" s="129" t="s">
        <v>94</v>
      </c>
      <c r="L690" s="30"/>
      <c r="M690" s="127" t="s">
        <v>14</v>
      </c>
      <c r="N690" s="28"/>
      <c r="O690" s="33"/>
      <c r="P690" s="63"/>
      <c r="Q690" s="35"/>
      <c r="R690" s="36"/>
      <c r="Y690" s="43"/>
      <c r="Z690" s="43"/>
    </row>
    <row r="691" spans="1:26" s="17" customFormat="1" ht="15" customHeight="1" x14ac:dyDescent="0.2">
      <c r="A691" s="128"/>
      <c r="B691" s="149"/>
      <c r="C691" s="128"/>
      <c r="D691" s="28"/>
      <c r="E691" s="134"/>
      <c r="F691" s="134"/>
      <c r="G691" s="134"/>
      <c r="H691" s="134"/>
      <c r="I691" s="132"/>
      <c r="J691" s="30"/>
      <c r="K691" s="130"/>
      <c r="L691" s="30"/>
      <c r="M691" s="128"/>
      <c r="N691" s="35"/>
      <c r="O691" s="34"/>
      <c r="P691" s="64"/>
      <c r="Q691" s="35"/>
      <c r="R691" s="36"/>
      <c r="Y691" s="43"/>
      <c r="Z691" s="43"/>
    </row>
    <row r="692" spans="1:26" s="17" customFormat="1" ht="15" customHeight="1" x14ac:dyDescent="0.2">
      <c r="A692" s="127" t="s">
        <v>461</v>
      </c>
      <c r="B692" s="148" t="s">
        <v>2008</v>
      </c>
      <c r="C692" s="145" t="s">
        <v>53</v>
      </c>
      <c r="D692" s="28"/>
      <c r="E692" s="133">
        <v>43200</v>
      </c>
      <c r="F692" s="133">
        <v>43201</v>
      </c>
      <c r="G692" s="133">
        <v>43229</v>
      </c>
      <c r="H692" s="133">
        <v>43215</v>
      </c>
      <c r="I692" s="131" t="s">
        <v>16</v>
      </c>
      <c r="J692" s="30"/>
      <c r="K692" s="129" t="s">
        <v>94</v>
      </c>
      <c r="L692" s="30"/>
      <c r="M692" s="127" t="s">
        <v>14</v>
      </c>
      <c r="N692" s="28"/>
      <c r="O692" s="33"/>
      <c r="P692" s="62"/>
      <c r="Q692" s="35"/>
      <c r="R692" s="36"/>
      <c r="Y692" s="43"/>
      <c r="Z692" s="43"/>
    </row>
    <row r="693" spans="1:26" s="17" customFormat="1" ht="15" customHeight="1" x14ac:dyDescent="0.2">
      <c r="A693" s="128"/>
      <c r="B693" s="149"/>
      <c r="C693" s="146"/>
      <c r="D693" s="28"/>
      <c r="E693" s="134"/>
      <c r="F693" s="134"/>
      <c r="G693" s="134"/>
      <c r="H693" s="134"/>
      <c r="I693" s="132"/>
      <c r="J693" s="30"/>
      <c r="K693" s="130"/>
      <c r="L693" s="30"/>
      <c r="M693" s="128"/>
      <c r="N693" s="28"/>
      <c r="O693" s="34"/>
      <c r="P693" s="64"/>
      <c r="Q693" s="28"/>
      <c r="R693" s="36"/>
      <c r="Y693" s="43"/>
      <c r="Z693" s="43"/>
    </row>
    <row r="694" spans="1:26" s="17" customFormat="1" ht="12.75" customHeight="1" x14ac:dyDescent="0.2">
      <c r="A694" s="127" t="s">
        <v>462</v>
      </c>
      <c r="B694" s="135" t="s">
        <v>2009</v>
      </c>
      <c r="C694" s="145" t="s">
        <v>53</v>
      </c>
      <c r="D694" s="28"/>
      <c r="E694" s="133">
        <v>43200</v>
      </c>
      <c r="F694" s="133">
        <v>43201</v>
      </c>
      <c r="G694" s="133">
        <v>43229</v>
      </c>
      <c r="H694" s="133">
        <v>43221</v>
      </c>
      <c r="I694" s="131" t="s">
        <v>16</v>
      </c>
      <c r="J694" s="30"/>
      <c r="K694" s="129" t="s">
        <v>94</v>
      </c>
      <c r="L694" s="30"/>
      <c r="M694" s="127" t="s">
        <v>14</v>
      </c>
      <c r="N694" s="28"/>
      <c r="O694" s="33"/>
      <c r="P694" s="63"/>
      <c r="Q694" s="35"/>
      <c r="R694" s="36"/>
      <c r="Y694" s="43"/>
      <c r="Z694" s="43"/>
    </row>
    <row r="695" spans="1:26" s="17" customFormat="1" ht="12.75" customHeight="1" x14ac:dyDescent="0.2">
      <c r="A695" s="128"/>
      <c r="B695" s="136"/>
      <c r="C695" s="146"/>
      <c r="D695" s="28"/>
      <c r="E695" s="134"/>
      <c r="F695" s="134"/>
      <c r="G695" s="134"/>
      <c r="H695" s="134"/>
      <c r="I695" s="132"/>
      <c r="J695" s="30"/>
      <c r="K695" s="130"/>
      <c r="L695" s="30"/>
      <c r="M695" s="128"/>
      <c r="N695" s="28"/>
      <c r="O695" s="34"/>
      <c r="P695" s="64"/>
      <c r="Q695" s="35"/>
      <c r="R695" s="36"/>
      <c r="Y695" s="43"/>
      <c r="Z695" s="43"/>
    </row>
    <row r="696" spans="1:26" s="17" customFormat="1" ht="15" customHeight="1" x14ac:dyDescent="0.2">
      <c r="A696" s="127" t="s">
        <v>463</v>
      </c>
      <c r="B696" s="135" t="s">
        <v>2010</v>
      </c>
      <c r="C696" s="145" t="s">
        <v>53</v>
      </c>
      <c r="D696" s="28"/>
      <c r="E696" s="133">
        <v>43200</v>
      </c>
      <c r="F696" s="133">
        <v>43201</v>
      </c>
      <c r="G696" s="133">
        <v>43229</v>
      </c>
      <c r="H696" s="133">
        <v>43217</v>
      </c>
      <c r="I696" s="131" t="s">
        <v>16</v>
      </c>
      <c r="J696" s="30"/>
      <c r="K696" s="129" t="s">
        <v>94</v>
      </c>
      <c r="L696" s="30"/>
      <c r="M696" s="127" t="s">
        <v>17</v>
      </c>
      <c r="N696" s="28"/>
      <c r="O696" s="33" t="s">
        <v>20</v>
      </c>
      <c r="P696" s="63"/>
      <c r="Q696" s="35"/>
      <c r="R696" s="36"/>
      <c r="Y696" s="43"/>
      <c r="Z696" s="43"/>
    </row>
    <row r="697" spans="1:26" s="17" customFormat="1" ht="15" customHeight="1" x14ac:dyDescent="0.2">
      <c r="A697" s="128"/>
      <c r="B697" s="136"/>
      <c r="C697" s="146"/>
      <c r="D697" s="28"/>
      <c r="E697" s="134"/>
      <c r="F697" s="134"/>
      <c r="G697" s="134"/>
      <c r="H697" s="134"/>
      <c r="I697" s="132"/>
      <c r="J697" s="30"/>
      <c r="K697" s="130"/>
      <c r="L697" s="30"/>
      <c r="M697" s="128"/>
      <c r="N697" s="35"/>
      <c r="O697" s="34"/>
      <c r="P697" s="64"/>
      <c r="Q697" s="35"/>
      <c r="R697" s="36"/>
      <c r="Y697" s="43"/>
      <c r="Z697" s="43"/>
    </row>
    <row r="698" spans="1:26" s="17" customFormat="1" ht="15" customHeight="1" x14ac:dyDescent="0.2">
      <c r="A698" s="127" t="s">
        <v>464</v>
      </c>
      <c r="B698" s="135" t="s">
        <v>2015</v>
      </c>
      <c r="C698" s="127" t="s">
        <v>53</v>
      </c>
      <c r="D698" s="28"/>
      <c r="E698" s="133">
        <v>43199</v>
      </c>
      <c r="F698" s="133">
        <v>43200</v>
      </c>
      <c r="G698" s="133">
        <v>43228</v>
      </c>
      <c r="H698" s="133">
        <v>43202</v>
      </c>
      <c r="I698" s="131" t="s">
        <v>16</v>
      </c>
      <c r="J698" s="30"/>
      <c r="K698" s="129" t="s">
        <v>94</v>
      </c>
      <c r="L698" s="30"/>
      <c r="M698" s="127" t="s">
        <v>70</v>
      </c>
      <c r="N698" s="28"/>
      <c r="O698" s="33"/>
      <c r="P698" s="62"/>
      <c r="Q698" s="35"/>
      <c r="R698" s="36"/>
      <c r="Y698" s="43"/>
      <c r="Z698" s="43"/>
    </row>
    <row r="699" spans="1:26" s="17" customFormat="1" ht="15" customHeight="1" x14ac:dyDescent="0.2">
      <c r="A699" s="128"/>
      <c r="B699" s="136"/>
      <c r="C699" s="128"/>
      <c r="D699" s="28"/>
      <c r="E699" s="134"/>
      <c r="F699" s="134"/>
      <c r="G699" s="134"/>
      <c r="H699" s="134"/>
      <c r="I699" s="132"/>
      <c r="J699" s="30"/>
      <c r="K699" s="130"/>
      <c r="L699" s="30"/>
      <c r="M699" s="128"/>
      <c r="N699" s="28"/>
      <c r="O699" s="34"/>
      <c r="P699" s="64"/>
      <c r="Q699" s="28"/>
      <c r="R699" s="36"/>
      <c r="Y699" s="43"/>
      <c r="Z699" s="43"/>
    </row>
    <row r="700" spans="1:26" s="17" customFormat="1" ht="12.75" customHeight="1" x14ac:dyDescent="0.2">
      <c r="A700" s="127" t="s">
        <v>465</v>
      </c>
      <c r="B700" s="135" t="s">
        <v>2016</v>
      </c>
      <c r="C700" s="145" t="s">
        <v>53</v>
      </c>
      <c r="D700" s="28"/>
      <c r="E700" s="133">
        <v>43193</v>
      </c>
      <c r="F700" s="133">
        <v>43194</v>
      </c>
      <c r="G700" s="133">
        <v>43221</v>
      </c>
      <c r="H700" s="133">
        <v>43214</v>
      </c>
      <c r="I700" s="131" t="s">
        <v>16</v>
      </c>
      <c r="J700" s="30"/>
      <c r="K700" s="129" t="s">
        <v>94</v>
      </c>
      <c r="L700" s="30"/>
      <c r="M700" s="127" t="s">
        <v>14</v>
      </c>
      <c r="N700" s="28"/>
      <c r="O700" s="33"/>
      <c r="P700" s="63"/>
      <c r="Q700" s="35"/>
      <c r="R700" s="36"/>
      <c r="Y700" s="43"/>
      <c r="Z700" s="43"/>
    </row>
    <row r="701" spans="1:26" s="17" customFormat="1" ht="12.75" customHeight="1" x14ac:dyDescent="0.2">
      <c r="A701" s="128"/>
      <c r="B701" s="136"/>
      <c r="C701" s="146"/>
      <c r="D701" s="28"/>
      <c r="E701" s="134"/>
      <c r="F701" s="134"/>
      <c r="G701" s="134"/>
      <c r="H701" s="134"/>
      <c r="I701" s="132"/>
      <c r="J701" s="30"/>
      <c r="K701" s="130"/>
      <c r="L701" s="30"/>
      <c r="M701" s="128"/>
      <c r="N701" s="28"/>
      <c r="O701" s="34"/>
      <c r="P701" s="64"/>
      <c r="Q701" s="35"/>
      <c r="R701" s="36"/>
      <c r="Y701" s="43"/>
      <c r="Z701" s="43"/>
    </row>
    <row r="702" spans="1:26" s="17" customFormat="1" ht="15" customHeight="1" x14ac:dyDescent="0.2">
      <c r="A702" s="127" t="s">
        <v>466</v>
      </c>
      <c r="B702" s="135" t="s">
        <v>2017</v>
      </c>
      <c r="C702" s="145" t="s">
        <v>53</v>
      </c>
      <c r="D702" s="28"/>
      <c r="E702" s="133">
        <v>43201</v>
      </c>
      <c r="F702" s="133">
        <v>43202</v>
      </c>
      <c r="G702" s="133">
        <v>43230</v>
      </c>
      <c r="H702" s="133">
        <v>43222</v>
      </c>
      <c r="I702" s="131" t="s">
        <v>16</v>
      </c>
      <c r="J702" s="30"/>
      <c r="K702" s="129" t="s">
        <v>94</v>
      </c>
      <c r="L702" s="30"/>
      <c r="M702" s="127" t="s">
        <v>14</v>
      </c>
      <c r="N702" s="28"/>
      <c r="O702" s="33"/>
      <c r="P702" s="63"/>
      <c r="Q702" s="35"/>
      <c r="R702" s="36"/>
      <c r="Y702" s="43"/>
      <c r="Z702" s="43"/>
    </row>
    <row r="703" spans="1:26" s="17" customFormat="1" ht="15" customHeight="1" x14ac:dyDescent="0.2">
      <c r="A703" s="128"/>
      <c r="B703" s="136"/>
      <c r="C703" s="146"/>
      <c r="D703" s="28"/>
      <c r="E703" s="134"/>
      <c r="F703" s="134"/>
      <c r="G703" s="134"/>
      <c r="H703" s="134"/>
      <c r="I703" s="132"/>
      <c r="J703" s="30"/>
      <c r="K703" s="130"/>
      <c r="L703" s="30"/>
      <c r="M703" s="128"/>
      <c r="N703" s="35"/>
      <c r="O703" s="34"/>
      <c r="P703" s="64"/>
      <c r="Q703" s="35"/>
      <c r="R703" s="36"/>
      <c r="Y703" s="43"/>
      <c r="Z703" s="43"/>
    </row>
    <row r="704" spans="1:26" s="17" customFormat="1" ht="15" customHeight="1" x14ac:dyDescent="0.2">
      <c r="A704" s="127" t="s">
        <v>467</v>
      </c>
      <c r="B704" s="135" t="s">
        <v>2018</v>
      </c>
      <c r="C704" s="145" t="s">
        <v>53</v>
      </c>
      <c r="D704" s="28"/>
      <c r="E704" s="133">
        <v>43201</v>
      </c>
      <c r="F704" s="133">
        <v>43202</v>
      </c>
      <c r="G704" s="133">
        <v>43230</v>
      </c>
      <c r="H704" s="133">
        <v>43206</v>
      </c>
      <c r="I704" s="131" t="s">
        <v>16</v>
      </c>
      <c r="J704" s="30"/>
      <c r="K704" s="129" t="s">
        <v>94</v>
      </c>
      <c r="L704" s="30"/>
      <c r="M704" s="127" t="s">
        <v>70</v>
      </c>
      <c r="N704" s="28"/>
      <c r="O704" s="33"/>
      <c r="P704" s="62"/>
      <c r="Q704" s="35"/>
      <c r="R704" s="36"/>
      <c r="Y704" s="43"/>
      <c r="Z704" s="43"/>
    </row>
    <row r="705" spans="1:26" s="17" customFormat="1" ht="15" customHeight="1" x14ac:dyDescent="0.2">
      <c r="A705" s="128"/>
      <c r="B705" s="136"/>
      <c r="C705" s="146"/>
      <c r="D705" s="28"/>
      <c r="E705" s="134"/>
      <c r="F705" s="134"/>
      <c r="G705" s="134"/>
      <c r="H705" s="134"/>
      <c r="I705" s="132"/>
      <c r="J705" s="30"/>
      <c r="K705" s="130"/>
      <c r="L705" s="30"/>
      <c r="M705" s="128"/>
      <c r="N705" s="28"/>
      <c r="O705" s="34"/>
      <c r="P705" s="64"/>
      <c r="Q705" s="28"/>
      <c r="R705" s="36"/>
      <c r="Y705" s="43"/>
      <c r="Z705" s="43"/>
    </row>
    <row r="706" spans="1:26" s="17" customFormat="1" ht="12.75" customHeight="1" x14ac:dyDescent="0.2">
      <c r="A706" s="127" t="s">
        <v>468</v>
      </c>
      <c r="B706" s="135" t="s">
        <v>2019</v>
      </c>
      <c r="C706" s="145" t="s">
        <v>53</v>
      </c>
      <c r="D706" s="28"/>
      <c r="E706" s="133">
        <v>43201</v>
      </c>
      <c r="F706" s="133">
        <v>43202</v>
      </c>
      <c r="G706" s="133">
        <v>43230</v>
      </c>
      <c r="H706" s="133">
        <v>43207</v>
      </c>
      <c r="I706" s="131" t="s">
        <v>16</v>
      </c>
      <c r="J706" s="30"/>
      <c r="K706" s="129" t="s">
        <v>94</v>
      </c>
      <c r="L706" s="30"/>
      <c r="M706" s="127" t="s">
        <v>14</v>
      </c>
      <c r="N706" s="28"/>
      <c r="O706" s="33"/>
      <c r="P706" s="63"/>
      <c r="Q706" s="35"/>
      <c r="R706" s="36"/>
      <c r="Y706" s="43"/>
      <c r="Z706" s="43"/>
    </row>
    <row r="707" spans="1:26" s="68" customFormat="1" ht="12.75" customHeight="1" x14ac:dyDescent="0.2">
      <c r="A707" s="128"/>
      <c r="B707" s="136"/>
      <c r="C707" s="146"/>
      <c r="D707" s="28"/>
      <c r="E707" s="134"/>
      <c r="F707" s="134"/>
      <c r="G707" s="134"/>
      <c r="H707" s="134"/>
      <c r="I707" s="132"/>
      <c r="J707" s="30"/>
      <c r="K707" s="130"/>
      <c r="L707" s="30"/>
      <c r="M707" s="128"/>
      <c r="N707" s="28"/>
      <c r="O707" s="34"/>
      <c r="P707" s="64"/>
      <c r="Q707" s="35"/>
      <c r="R707" s="36"/>
      <c r="Y707" s="69"/>
      <c r="Z707" s="69"/>
    </row>
    <row r="708" spans="1:26" s="68" customFormat="1" ht="15" customHeight="1" x14ac:dyDescent="0.2">
      <c r="A708" s="127" t="s">
        <v>469</v>
      </c>
      <c r="B708" s="135" t="s">
        <v>2037</v>
      </c>
      <c r="C708" s="145" t="s">
        <v>53</v>
      </c>
      <c r="D708" s="28"/>
      <c r="E708" s="133">
        <v>43201</v>
      </c>
      <c r="F708" s="133">
        <v>43202</v>
      </c>
      <c r="G708" s="133">
        <v>43230</v>
      </c>
      <c r="H708" s="133">
        <v>43231</v>
      </c>
      <c r="I708" s="131" t="s">
        <v>28</v>
      </c>
      <c r="J708" s="30"/>
      <c r="K708" s="129" t="s">
        <v>94</v>
      </c>
      <c r="L708" s="30"/>
      <c r="M708" s="127" t="s">
        <v>14</v>
      </c>
      <c r="N708" s="28"/>
      <c r="O708" s="33"/>
      <c r="P708" s="63"/>
      <c r="Q708" s="35"/>
      <c r="R708" s="36"/>
      <c r="Y708" s="69"/>
      <c r="Z708" s="69"/>
    </row>
    <row r="709" spans="1:26" s="17" customFormat="1" ht="15" customHeight="1" x14ac:dyDescent="0.2">
      <c r="A709" s="128"/>
      <c r="B709" s="136"/>
      <c r="C709" s="146"/>
      <c r="D709" s="28"/>
      <c r="E709" s="134"/>
      <c r="F709" s="134"/>
      <c r="G709" s="134"/>
      <c r="H709" s="134"/>
      <c r="I709" s="132"/>
      <c r="J709" s="30"/>
      <c r="K709" s="130"/>
      <c r="L709" s="30"/>
      <c r="M709" s="128"/>
      <c r="N709" s="35"/>
      <c r="O709" s="34"/>
      <c r="P709" s="64"/>
      <c r="Q709" s="35"/>
      <c r="R709" s="36"/>
      <c r="Y709" s="43"/>
      <c r="Z709" s="43"/>
    </row>
    <row r="710" spans="1:26" s="17" customFormat="1" ht="15" customHeight="1" x14ac:dyDescent="0.2">
      <c r="A710" s="127" t="s">
        <v>470</v>
      </c>
      <c r="B710" s="135" t="s">
        <v>2020</v>
      </c>
      <c r="C710" s="145" t="s">
        <v>53</v>
      </c>
      <c r="D710" s="28"/>
      <c r="E710" s="133">
        <v>43201</v>
      </c>
      <c r="F710" s="133">
        <v>43202</v>
      </c>
      <c r="G710" s="133">
        <v>43230</v>
      </c>
      <c r="H710" s="133">
        <v>43223</v>
      </c>
      <c r="I710" s="131" t="s">
        <v>16</v>
      </c>
      <c r="J710" s="30"/>
      <c r="K710" s="129" t="s">
        <v>94</v>
      </c>
      <c r="L710" s="30"/>
      <c r="M710" s="127" t="s">
        <v>14</v>
      </c>
      <c r="N710" s="28"/>
      <c r="O710" s="33"/>
      <c r="P710" s="62"/>
      <c r="Q710" s="35"/>
      <c r="R710" s="36"/>
      <c r="Y710" s="43"/>
      <c r="Z710" s="43"/>
    </row>
    <row r="711" spans="1:26" s="17" customFormat="1" ht="15" customHeight="1" x14ac:dyDescent="0.2">
      <c r="A711" s="128"/>
      <c r="B711" s="136"/>
      <c r="C711" s="146"/>
      <c r="D711" s="28"/>
      <c r="E711" s="134"/>
      <c r="F711" s="134"/>
      <c r="G711" s="134"/>
      <c r="H711" s="134"/>
      <c r="I711" s="132"/>
      <c r="J711" s="30"/>
      <c r="K711" s="130"/>
      <c r="L711" s="30"/>
      <c r="M711" s="128"/>
      <c r="N711" s="28"/>
      <c r="O711" s="34"/>
      <c r="P711" s="64"/>
      <c r="Q711" s="28"/>
      <c r="R711" s="36"/>
      <c r="Y711" s="43"/>
      <c r="Z711" s="43"/>
    </row>
    <row r="712" spans="1:26" s="17" customFormat="1" ht="12.75" customHeight="1" x14ac:dyDescent="0.2">
      <c r="A712" s="127" t="s">
        <v>471</v>
      </c>
      <c r="B712" s="135" t="s">
        <v>2021</v>
      </c>
      <c r="C712" s="145" t="s">
        <v>53</v>
      </c>
      <c r="D712" s="28"/>
      <c r="E712" s="133">
        <v>43201</v>
      </c>
      <c r="F712" s="133">
        <v>43202</v>
      </c>
      <c r="G712" s="133">
        <v>43230</v>
      </c>
      <c r="H712" s="133">
        <v>43222</v>
      </c>
      <c r="I712" s="131" t="s">
        <v>16</v>
      </c>
      <c r="J712" s="30"/>
      <c r="K712" s="129" t="s">
        <v>94</v>
      </c>
      <c r="L712" s="30"/>
      <c r="M712" s="127" t="s">
        <v>14</v>
      </c>
      <c r="N712" s="28"/>
      <c r="O712" s="33"/>
      <c r="P712" s="63"/>
      <c r="Q712" s="35"/>
      <c r="R712" s="36"/>
      <c r="Y712" s="43"/>
      <c r="Z712" s="43"/>
    </row>
    <row r="713" spans="1:26" s="17" customFormat="1" ht="12.75" customHeight="1" x14ac:dyDescent="0.2">
      <c r="A713" s="128"/>
      <c r="B713" s="136"/>
      <c r="C713" s="146"/>
      <c r="D713" s="28"/>
      <c r="E713" s="134"/>
      <c r="F713" s="134"/>
      <c r="G713" s="134"/>
      <c r="H713" s="134"/>
      <c r="I713" s="132"/>
      <c r="J713" s="30"/>
      <c r="K713" s="130"/>
      <c r="L713" s="30"/>
      <c r="M713" s="128"/>
      <c r="N713" s="28"/>
      <c r="O713" s="34"/>
      <c r="P713" s="64"/>
      <c r="Q713" s="35"/>
      <c r="R713" s="36"/>
      <c r="Y713" s="43"/>
      <c r="Z713" s="43"/>
    </row>
    <row r="714" spans="1:26" s="17" customFormat="1" ht="15" customHeight="1" x14ac:dyDescent="0.2">
      <c r="A714" s="127" t="s">
        <v>472</v>
      </c>
      <c r="B714" s="135" t="s">
        <v>2022</v>
      </c>
      <c r="C714" s="145" t="s">
        <v>53</v>
      </c>
      <c r="D714" s="28"/>
      <c r="E714" s="133">
        <v>43201</v>
      </c>
      <c r="F714" s="133">
        <v>43202</v>
      </c>
      <c r="G714" s="133">
        <v>43230</v>
      </c>
      <c r="H714" s="133">
        <v>43214</v>
      </c>
      <c r="I714" s="131" t="s">
        <v>16</v>
      </c>
      <c r="J714" s="30"/>
      <c r="K714" s="129" t="s">
        <v>94</v>
      </c>
      <c r="L714" s="30"/>
      <c r="M714" s="127" t="s">
        <v>14</v>
      </c>
      <c r="N714" s="28"/>
      <c r="O714" s="33"/>
      <c r="P714" s="63"/>
      <c r="Q714" s="35"/>
      <c r="R714" s="36"/>
      <c r="Y714" s="43"/>
      <c r="Z714" s="43"/>
    </row>
    <row r="715" spans="1:26" s="17" customFormat="1" ht="15" customHeight="1" x14ac:dyDescent="0.2">
      <c r="A715" s="128"/>
      <c r="B715" s="136"/>
      <c r="C715" s="146"/>
      <c r="D715" s="28"/>
      <c r="E715" s="134"/>
      <c r="F715" s="134"/>
      <c r="G715" s="134"/>
      <c r="H715" s="134"/>
      <c r="I715" s="132"/>
      <c r="J715" s="30"/>
      <c r="K715" s="130"/>
      <c r="L715" s="30"/>
      <c r="M715" s="128"/>
      <c r="N715" s="35"/>
      <c r="O715" s="34"/>
      <c r="P715" s="64"/>
      <c r="Q715" s="35"/>
      <c r="R715" s="36"/>
      <c r="Y715" s="43"/>
      <c r="Z715" s="43"/>
    </row>
    <row r="716" spans="1:26" s="17" customFormat="1" ht="15" customHeight="1" x14ac:dyDescent="0.2">
      <c r="A716" s="127" t="s">
        <v>473</v>
      </c>
      <c r="B716" s="135" t="s">
        <v>2023</v>
      </c>
      <c r="C716" s="145" t="s">
        <v>53</v>
      </c>
      <c r="D716" s="28"/>
      <c r="E716" s="133">
        <v>43201</v>
      </c>
      <c r="F716" s="133">
        <v>43202</v>
      </c>
      <c r="G716" s="133">
        <v>43230</v>
      </c>
      <c r="H716" s="133">
        <v>43222</v>
      </c>
      <c r="I716" s="131" t="s">
        <v>16</v>
      </c>
      <c r="J716" s="30"/>
      <c r="K716" s="129" t="s">
        <v>94</v>
      </c>
      <c r="L716" s="30"/>
      <c r="M716" s="127" t="s">
        <v>15</v>
      </c>
      <c r="N716" s="28"/>
      <c r="O716" s="33"/>
      <c r="P716" s="62" t="s">
        <v>1683</v>
      </c>
      <c r="Q716" s="35"/>
      <c r="R716" s="36"/>
      <c r="Y716" s="43"/>
      <c r="Z716" s="43"/>
    </row>
    <row r="717" spans="1:26" s="17" customFormat="1" ht="15" customHeight="1" x14ac:dyDescent="0.2">
      <c r="A717" s="128"/>
      <c r="B717" s="136"/>
      <c r="C717" s="146"/>
      <c r="D717" s="28"/>
      <c r="E717" s="134"/>
      <c r="F717" s="134"/>
      <c r="G717" s="134"/>
      <c r="H717" s="134"/>
      <c r="I717" s="132"/>
      <c r="J717" s="30"/>
      <c r="K717" s="130"/>
      <c r="L717" s="30"/>
      <c r="M717" s="128"/>
      <c r="N717" s="28"/>
      <c r="O717" s="34"/>
      <c r="P717" s="64"/>
      <c r="Q717" s="28"/>
      <c r="R717" s="36"/>
      <c r="Y717" s="43"/>
      <c r="Z717" s="43"/>
    </row>
    <row r="718" spans="1:26" s="17" customFormat="1" ht="12.75" customHeight="1" x14ac:dyDescent="0.2">
      <c r="A718" s="127" t="s">
        <v>474</v>
      </c>
      <c r="B718" s="135" t="s">
        <v>2024</v>
      </c>
      <c r="C718" s="145" t="s">
        <v>53</v>
      </c>
      <c r="D718" s="28"/>
      <c r="E718" s="133">
        <v>43202</v>
      </c>
      <c r="F718" s="133">
        <v>43203</v>
      </c>
      <c r="G718" s="133">
        <v>43231</v>
      </c>
      <c r="H718" s="133">
        <v>43208</v>
      </c>
      <c r="I718" s="131" t="s">
        <v>16</v>
      </c>
      <c r="J718" s="30"/>
      <c r="K718" s="129" t="s">
        <v>94</v>
      </c>
      <c r="L718" s="30"/>
      <c r="M718" s="127" t="s">
        <v>14</v>
      </c>
      <c r="N718" s="28"/>
      <c r="O718" s="33"/>
      <c r="P718" s="63"/>
      <c r="Q718" s="35"/>
      <c r="R718" s="36"/>
      <c r="Y718" s="43"/>
      <c r="Z718" s="43"/>
    </row>
    <row r="719" spans="1:26" s="17" customFormat="1" ht="12.75" customHeight="1" x14ac:dyDescent="0.2">
      <c r="A719" s="128"/>
      <c r="B719" s="136"/>
      <c r="C719" s="146"/>
      <c r="D719" s="28"/>
      <c r="E719" s="134"/>
      <c r="F719" s="134"/>
      <c r="G719" s="134"/>
      <c r="H719" s="134"/>
      <c r="I719" s="132"/>
      <c r="J719" s="30"/>
      <c r="K719" s="130"/>
      <c r="L719" s="30"/>
      <c r="M719" s="128"/>
      <c r="N719" s="28"/>
      <c r="O719" s="34"/>
      <c r="P719" s="64"/>
      <c r="Q719" s="35"/>
      <c r="R719" s="36"/>
      <c r="Y719" s="43"/>
      <c r="Z719" s="43"/>
    </row>
    <row r="720" spans="1:26" s="17" customFormat="1" ht="15" customHeight="1" x14ac:dyDescent="0.2">
      <c r="A720" s="127" t="s">
        <v>475</v>
      </c>
      <c r="B720" s="135" t="s">
        <v>2025</v>
      </c>
      <c r="C720" s="145" t="s">
        <v>53</v>
      </c>
      <c r="D720" s="28"/>
      <c r="E720" s="133">
        <v>43202</v>
      </c>
      <c r="F720" s="133">
        <v>43203</v>
      </c>
      <c r="G720" s="133">
        <v>43231</v>
      </c>
      <c r="H720" s="133">
        <v>43222</v>
      </c>
      <c r="I720" s="131" t="s">
        <v>16</v>
      </c>
      <c r="J720" s="30"/>
      <c r="K720" s="129" t="s">
        <v>94</v>
      </c>
      <c r="L720" s="30"/>
      <c r="M720" s="127" t="s">
        <v>14</v>
      </c>
      <c r="N720" s="28"/>
      <c r="O720" s="33"/>
      <c r="P720" s="63"/>
      <c r="Q720" s="35"/>
      <c r="R720" s="36"/>
      <c r="Y720" s="43"/>
      <c r="Z720" s="43"/>
    </row>
    <row r="721" spans="1:26" s="17" customFormat="1" ht="15" customHeight="1" x14ac:dyDescent="0.2">
      <c r="A721" s="128"/>
      <c r="B721" s="136"/>
      <c r="C721" s="146"/>
      <c r="D721" s="28"/>
      <c r="E721" s="134"/>
      <c r="F721" s="134"/>
      <c r="G721" s="134"/>
      <c r="H721" s="134"/>
      <c r="I721" s="132"/>
      <c r="J721" s="30"/>
      <c r="K721" s="130"/>
      <c r="L721" s="30"/>
      <c r="M721" s="128"/>
      <c r="N721" s="35"/>
      <c r="O721" s="34"/>
      <c r="P721" s="64"/>
      <c r="Q721" s="35"/>
      <c r="R721" s="36"/>
      <c r="Y721" s="43"/>
      <c r="Z721" s="43"/>
    </row>
    <row r="722" spans="1:26" s="17" customFormat="1" ht="15" customHeight="1" x14ac:dyDescent="0.2">
      <c r="A722" s="127" t="s">
        <v>476</v>
      </c>
      <c r="B722" s="135" t="s">
        <v>2038</v>
      </c>
      <c r="C722" s="127" t="s">
        <v>53</v>
      </c>
      <c r="D722" s="28"/>
      <c r="E722" s="133">
        <v>43202</v>
      </c>
      <c r="F722" s="133">
        <v>43203</v>
      </c>
      <c r="G722" s="133">
        <v>43231</v>
      </c>
      <c r="H722" s="133">
        <v>43222</v>
      </c>
      <c r="I722" s="131" t="s">
        <v>16</v>
      </c>
      <c r="J722" s="30"/>
      <c r="K722" s="129" t="s">
        <v>94</v>
      </c>
      <c r="L722" s="30"/>
      <c r="M722" s="127" t="s">
        <v>14</v>
      </c>
      <c r="N722" s="28"/>
      <c r="O722" s="33"/>
      <c r="P722" s="62"/>
      <c r="Q722" s="35"/>
      <c r="R722" s="36"/>
      <c r="Y722" s="43"/>
      <c r="Z722" s="43"/>
    </row>
    <row r="723" spans="1:26" s="17" customFormat="1" ht="15" customHeight="1" x14ac:dyDescent="0.2">
      <c r="A723" s="128"/>
      <c r="B723" s="136"/>
      <c r="C723" s="128"/>
      <c r="D723" s="28"/>
      <c r="E723" s="134"/>
      <c r="F723" s="134"/>
      <c r="G723" s="134"/>
      <c r="H723" s="134"/>
      <c r="I723" s="132"/>
      <c r="J723" s="30"/>
      <c r="K723" s="130"/>
      <c r="L723" s="30"/>
      <c r="M723" s="128"/>
      <c r="N723" s="28"/>
      <c r="O723" s="34"/>
      <c r="P723" s="64"/>
      <c r="Q723" s="28"/>
      <c r="R723" s="36"/>
      <c r="Y723" s="43"/>
      <c r="Z723" s="43"/>
    </row>
    <row r="724" spans="1:26" s="17" customFormat="1" ht="12.75" customHeight="1" x14ac:dyDescent="0.2">
      <c r="A724" s="127" t="s">
        <v>477</v>
      </c>
      <c r="B724" s="135" t="s">
        <v>2026</v>
      </c>
      <c r="C724" s="127" t="s">
        <v>53</v>
      </c>
      <c r="D724" s="28"/>
      <c r="E724" s="133">
        <v>43202</v>
      </c>
      <c r="F724" s="133">
        <v>43203</v>
      </c>
      <c r="G724" s="133">
        <v>43231</v>
      </c>
      <c r="H724" s="133">
        <v>43264</v>
      </c>
      <c r="I724" s="131" t="s">
        <v>28</v>
      </c>
      <c r="J724" s="30"/>
      <c r="K724" s="129" t="s">
        <v>94</v>
      </c>
      <c r="L724" s="30"/>
      <c r="M724" s="127" t="s">
        <v>14</v>
      </c>
      <c r="N724" s="28"/>
      <c r="O724" s="33"/>
      <c r="P724" s="63"/>
      <c r="Q724" s="35"/>
      <c r="R724" s="36"/>
      <c r="Y724" s="43"/>
      <c r="Z724" s="43"/>
    </row>
    <row r="725" spans="1:26" s="17" customFormat="1" ht="12.75" customHeight="1" x14ac:dyDescent="0.2">
      <c r="A725" s="128"/>
      <c r="B725" s="136"/>
      <c r="C725" s="128"/>
      <c r="D725" s="28"/>
      <c r="E725" s="134"/>
      <c r="F725" s="134"/>
      <c r="G725" s="134"/>
      <c r="H725" s="134"/>
      <c r="I725" s="132"/>
      <c r="J725" s="30"/>
      <c r="K725" s="130"/>
      <c r="L725" s="30"/>
      <c r="M725" s="128"/>
      <c r="N725" s="28"/>
      <c r="O725" s="34"/>
      <c r="P725" s="64"/>
      <c r="Q725" s="35"/>
      <c r="R725" s="36"/>
      <c r="Y725" s="43"/>
      <c r="Z725" s="43"/>
    </row>
    <row r="726" spans="1:26" s="17" customFormat="1" ht="15" customHeight="1" x14ac:dyDescent="0.2">
      <c r="A726" s="127" t="s">
        <v>478</v>
      </c>
      <c r="B726" s="135" t="s">
        <v>2027</v>
      </c>
      <c r="C726" s="127" t="s">
        <v>53</v>
      </c>
      <c r="D726" s="28"/>
      <c r="E726" s="133">
        <v>43202</v>
      </c>
      <c r="F726" s="133">
        <v>43203</v>
      </c>
      <c r="G726" s="133">
        <v>43231</v>
      </c>
      <c r="H726" s="133">
        <v>43229</v>
      </c>
      <c r="I726" s="131" t="s">
        <v>16</v>
      </c>
      <c r="J726" s="30"/>
      <c r="K726" s="129" t="s">
        <v>94</v>
      </c>
      <c r="L726" s="30"/>
      <c r="M726" s="127" t="s">
        <v>14</v>
      </c>
      <c r="N726" s="28"/>
      <c r="O726" s="33"/>
      <c r="P726" s="63"/>
      <c r="Q726" s="35"/>
      <c r="R726" s="36"/>
      <c r="Y726" s="43"/>
      <c r="Z726" s="43"/>
    </row>
    <row r="727" spans="1:26" s="68" customFormat="1" ht="15" customHeight="1" x14ac:dyDescent="0.2">
      <c r="A727" s="128"/>
      <c r="B727" s="136"/>
      <c r="C727" s="128"/>
      <c r="D727" s="28"/>
      <c r="E727" s="134"/>
      <c r="F727" s="134"/>
      <c r="G727" s="134"/>
      <c r="H727" s="134"/>
      <c r="I727" s="132"/>
      <c r="J727" s="30"/>
      <c r="K727" s="130"/>
      <c r="L727" s="30"/>
      <c r="M727" s="128"/>
      <c r="N727" s="35"/>
      <c r="O727" s="34"/>
      <c r="P727" s="64"/>
      <c r="Q727" s="35"/>
      <c r="R727" s="36"/>
      <c r="Y727" s="69"/>
      <c r="Z727" s="69"/>
    </row>
    <row r="728" spans="1:26" s="68" customFormat="1" ht="15" customHeight="1" x14ac:dyDescent="0.2">
      <c r="A728" s="127" t="s">
        <v>479</v>
      </c>
      <c r="B728" s="135" t="s">
        <v>2028</v>
      </c>
      <c r="C728" s="127" t="s">
        <v>53</v>
      </c>
      <c r="D728" s="28"/>
      <c r="E728" s="133">
        <v>43202</v>
      </c>
      <c r="F728" s="133">
        <v>43203</v>
      </c>
      <c r="G728" s="133">
        <v>43231</v>
      </c>
      <c r="H728" s="133">
        <v>43222</v>
      </c>
      <c r="I728" s="131" t="s">
        <v>16</v>
      </c>
      <c r="J728" s="30"/>
      <c r="K728" s="129" t="s">
        <v>94</v>
      </c>
      <c r="L728" s="30"/>
      <c r="M728" s="127" t="s">
        <v>14</v>
      </c>
      <c r="N728" s="28"/>
      <c r="O728" s="33"/>
      <c r="P728" s="63"/>
      <c r="Q728" s="35"/>
      <c r="R728" s="36"/>
      <c r="Y728" s="69"/>
      <c r="Z728" s="69"/>
    </row>
    <row r="729" spans="1:26" s="17" customFormat="1" ht="12.75" customHeight="1" x14ac:dyDescent="0.2">
      <c r="A729" s="128"/>
      <c r="B729" s="136"/>
      <c r="C729" s="128"/>
      <c r="D729" s="28"/>
      <c r="E729" s="134"/>
      <c r="F729" s="134"/>
      <c r="G729" s="134"/>
      <c r="H729" s="134"/>
      <c r="I729" s="132"/>
      <c r="J729" s="30"/>
      <c r="K729" s="130"/>
      <c r="L729" s="30"/>
      <c r="M729" s="128"/>
      <c r="N729" s="28"/>
      <c r="O729" s="34"/>
      <c r="P729" s="64"/>
      <c r="Q729" s="35"/>
      <c r="R729" s="36"/>
      <c r="Y729" s="43"/>
      <c r="Z729" s="43"/>
    </row>
    <row r="730" spans="1:26" s="17" customFormat="1" ht="15" customHeight="1" x14ac:dyDescent="0.2">
      <c r="A730" s="127" t="s">
        <v>480</v>
      </c>
      <c r="B730" s="135" t="s">
        <v>2029</v>
      </c>
      <c r="C730" s="127" t="s">
        <v>53</v>
      </c>
      <c r="D730" s="28"/>
      <c r="E730" s="133">
        <v>43202</v>
      </c>
      <c r="F730" s="133">
        <v>43203</v>
      </c>
      <c r="G730" s="133">
        <v>43231</v>
      </c>
      <c r="H730" s="133">
        <v>43222</v>
      </c>
      <c r="I730" s="131" t="s">
        <v>16</v>
      </c>
      <c r="J730" s="30"/>
      <c r="K730" s="129" t="s">
        <v>94</v>
      </c>
      <c r="L730" s="30"/>
      <c r="M730" s="127" t="s">
        <v>14</v>
      </c>
      <c r="N730" s="28"/>
      <c r="O730" s="33"/>
      <c r="P730" s="63"/>
      <c r="Q730" s="35"/>
      <c r="R730" s="36"/>
      <c r="Y730" s="43"/>
      <c r="Z730" s="43"/>
    </row>
    <row r="731" spans="1:26" s="17" customFormat="1" ht="15" customHeight="1" x14ac:dyDescent="0.2">
      <c r="A731" s="128"/>
      <c r="B731" s="136"/>
      <c r="C731" s="128"/>
      <c r="D731" s="28"/>
      <c r="E731" s="134"/>
      <c r="F731" s="134"/>
      <c r="G731" s="134"/>
      <c r="H731" s="134"/>
      <c r="I731" s="132"/>
      <c r="J731" s="30"/>
      <c r="K731" s="130"/>
      <c r="L731" s="30"/>
      <c r="M731" s="128"/>
      <c r="N731" s="35"/>
      <c r="O731" s="34"/>
      <c r="P731" s="64"/>
      <c r="Q731" s="35"/>
      <c r="R731" s="36"/>
      <c r="Y731" s="43"/>
      <c r="Z731" s="43"/>
    </row>
    <row r="732" spans="1:26" s="17" customFormat="1" ht="15" customHeight="1" x14ac:dyDescent="0.2">
      <c r="A732" s="127" t="s">
        <v>481</v>
      </c>
      <c r="B732" s="135" t="s">
        <v>2030</v>
      </c>
      <c r="C732" s="127" t="s">
        <v>53</v>
      </c>
      <c r="D732" s="28"/>
      <c r="E732" s="133">
        <v>43202</v>
      </c>
      <c r="F732" s="133">
        <v>43203</v>
      </c>
      <c r="G732" s="133">
        <v>43231</v>
      </c>
      <c r="H732" s="133">
        <v>43206</v>
      </c>
      <c r="I732" s="131" t="s">
        <v>16</v>
      </c>
      <c r="J732" s="30"/>
      <c r="K732" s="129" t="s">
        <v>94</v>
      </c>
      <c r="L732" s="30"/>
      <c r="M732" s="127" t="s">
        <v>17</v>
      </c>
      <c r="N732" s="28"/>
      <c r="O732" s="33" t="s">
        <v>82</v>
      </c>
      <c r="P732" s="62"/>
      <c r="Q732" s="35"/>
      <c r="R732" s="36"/>
      <c r="Y732" s="43"/>
      <c r="Z732" s="43"/>
    </row>
    <row r="733" spans="1:26" s="17" customFormat="1" ht="15" customHeight="1" x14ac:dyDescent="0.2">
      <c r="A733" s="128"/>
      <c r="B733" s="136"/>
      <c r="C733" s="128"/>
      <c r="D733" s="28"/>
      <c r="E733" s="134"/>
      <c r="F733" s="134"/>
      <c r="G733" s="134"/>
      <c r="H733" s="134"/>
      <c r="I733" s="132"/>
      <c r="J733" s="30"/>
      <c r="K733" s="130"/>
      <c r="L733" s="30"/>
      <c r="M733" s="128"/>
      <c r="N733" s="28"/>
      <c r="O733" s="34"/>
      <c r="P733" s="64"/>
      <c r="Q733" s="28"/>
      <c r="R733" s="36"/>
      <c r="Y733" s="43"/>
      <c r="Z733" s="43"/>
    </row>
    <row r="734" spans="1:26" s="17" customFormat="1" ht="12.75" customHeight="1" x14ac:dyDescent="0.2">
      <c r="A734" s="127" t="s">
        <v>482</v>
      </c>
      <c r="B734" s="135" t="s">
        <v>2031</v>
      </c>
      <c r="C734" s="127" t="s">
        <v>53</v>
      </c>
      <c r="D734" s="28"/>
      <c r="E734" s="133">
        <v>43202</v>
      </c>
      <c r="F734" s="133">
        <v>43203</v>
      </c>
      <c r="G734" s="133">
        <v>43231</v>
      </c>
      <c r="H734" s="133">
        <v>43222</v>
      </c>
      <c r="I734" s="131" t="s">
        <v>16</v>
      </c>
      <c r="J734" s="30"/>
      <c r="K734" s="129" t="s">
        <v>94</v>
      </c>
      <c r="L734" s="30"/>
      <c r="M734" s="127" t="s">
        <v>15</v>
      </c>
      <c r="N734" s="28"/>
      <c r="O734" s="33"/>
      <c r="P734" s="63" t="s">
        <v>1683</v>
      </c>
      <c r="Q734" s="35"/>
      <c r="R734" s="36"/>
      <c r="Y734" s="43"/>
      <c r="Z734" s="43"/>
    </row>
    <row r="735" spans="1:26" s="17" customFormat="1" ht="12.75" customHeight="1" x14ac:dyDescent="0.2">
      <c r="A735" s="128"/>
      <c r="B735" s="136"/>
      <c r="C735" s="128"/>
      <c r="D735" s="28"/>
      <c r="E735" s="134"/>
      <c r="F735" s="134"/>
      <c r="G735" s="134"/>
      <c r="H735" s="134"/>
      <c r="I735" s="132"/>
      <c r="J735" s="30"/>
      <c r="K735" s="130"/>
      <c r="L735" s="30"/>
      <c r="M735" s="128"/>
      <c r="N735" s="28"/>
      <c r="O735" s="34"/>
      <c r="P735" s="64"/>
      <c r="Q735" s="35"/>
      <c r="R735" s="36"/>
      <c r="Y735" s="43"/>
      <c r="Z735" s="43"/>
    </row>
    <row r="736" spans="1:26" s="17" customFormat="1" ht="15" customHeight="1" x14ac:dyDescent="0.2">
      <c r="A736" s="127" t="s">
        <v>483</v>
      </c>
      <c r="B736" s="135" t="s">
        <v>2039</v>
      </c>
      <c r="C736" s="127" t="s">
        <v>53</v>
      </c>
      <c r="D736" s="28"/>
      <c r="E736" s="133">
        <v>43203</v>
      </c>
      <c r="F736" s="133">
        <v>43206</v>
      </c>
      <c r="G736" s="133">
        <v>43234</v>
      </c>
      <c r="H736" s="133">
        <v>43222</v>
      </c>
      <c r="I736" s="131" t="s">
        <v>16</v>
      </c>
      <c r="J736" s="30"/>
      <c r="K736" s="129" t="s">
        <v>94</v>
      </c>
      <c r="L736" s="30"/>
      <c r="M736" s="127" t="s">
        <v>14</v>
      </c>
      <c r="N736" s="28"/>
      <c r="O736" s="33"/>
      <c r="P736" s="63"/>
      <c r="Q736" s="35"/>
      <c r="R736" s="36"/>
      <c r="Y736" s="43"/>
      <c r="Z736" s="43"/>
    </row>
    <row r="737" spans="1:26" s="17" customFormat="1" ht="15" customHeight="1" x14ac:dyDescent="0.2">
      <c r="A737" s="128"/>
      <c r="B737" s="136"/>
      <c r="C737" s="128"/>
      <c r="D737" s="28"/>
      <c r="E737" s="134"/>
      <c r="F737" s="134"/>
      <c r="G737" s="134"/>
      <c r="H737" s="134"/>
      <c r="I737" s="132"/>
      <c r="J737" s="30"/>
      <c r="K737" s="130"/>
      <c r="L737" s="30"/>
      <c r="M737" s="128"/>
      <c r="N737" s="35"/>
      <c r="O737" s="34"/>
      <c r="P737" s="64"/>
      <c r="Q737" s="35"/>
      <c r="R737" s="36"/>
      <c r="Y737" s="43"/>
      <c r="Z737" s="43"/>
    </row>
    <row r="738" spans="1:26" s="17" customFormat="1" ht="15" customHeight="1" x14ac:dyDescent="0.2">
      <c r="A738" s="127" t="s">
        <v>484</v>
      </c>
      <c r="B738" s="135" t="s">
        <v>2040</v>
      </c>
      <c r="C738" s="127" t="s">
        <v>53</v>
      </c>
      <c r="D738" s="28"/>
      <c r="E738" s="133">
        <v>43203</v>
      </c>
      <c r="F738" s="133">
        <v>43206</v>
      </c>
      <c r="G738" s="133">
        <v>43234</v>
      </c>
      <c r="H738" s="133">
        <v>43209</v>
      </c>
      <c r="I738" s="131" t="s">
        <v>16</v>
      </c>
      <c r="J738" s="30"/>
      <c r="K738" s="129" t="s">
        <v>94</v>
      </c>
      <c r="L738" s="30"/>
      <c r="M738" s="127" t="s">
        <v>14</v>
      </c>
      <c r="N738" s="28"/>
      <c r="O738" s="33"/>
      <c r="P738" s="62"/>
      <c r="Q738" s="35"/>
      <c r="R738" s="36"/>
      <c r="Y738" s="43"/>
      <c r="Z738" s="43"/>
    </row>
    <row r="739" spans="1:26" s="17" customFormat="1" ht="15" customHeight="1" x14ac:dyDescent="0.2">
      <c r="A739" s="128"/>
      <c r="B739" s="136"/>
      <c r="C739" s="128"/>
      <c r="D739" s="28"/>
      <c r="E739" s="134"/>
      <c r="F739" s="134"/>
      <c r="G739" s="134"/>
      <c r="H739" s="134"/>
      <c r="I739" s="132"/>
      <c r="J739" s="30"/>
      <c r="K739" s="130"/>
      <c r="L739" s="30"/>
      <c r="M739" s="128"/>
      <c r="N739" s="28"/>
      <c r="O739" s="34"/>
      <c r="P739" s="64"/>
      <c r="Q739" s="28"/>
      <c r="R739" s="36"/>
      <c r="Y739" s="43"/>
      <c r="Z739" s="43"/>
    </row>
    <row r="740" spans="1:26" s="17" customFormat="1" ht="12.75" customHeight="1" x14ac:dyDescent="0.2">
      <c r="A740" s="127" t="s">
        <v>485</v>
      </c>
      <c r="B740" s="135" t="s">
        <v>2032</v>
      </c>
      <c r="C740" s="127" t="s">
        <v>53</v>
      </c>
      <c r="D740" s="28"/>
      <c r="E740" s="133">
        <v>43203</v>
      </c>
      <c r="F740" s="133">
        <v>43206</v>
      </c>
      <c r="G740" s="133">
        <v>43234</v>
      </c>
      <c r="H740" s="133">
        <v>43223</v>
      </c>
      <c r="I740" s="131" t="s">
        <v>16</v>
      </c>
      <c r="J740" s="30"/>
      <c r="K740" s="129" t="s">
        <v>94</v>
      </c>
      <c r="L740" s="30"/>
      <c r="M740" s="127" t="s">
        <v>14</v>
      </c>
      <c r="N740" s="28"/>
      <c r="O740" s="33"/>
      <c r="P740" s="63"/>
      <c r="Q740" s="35"/>
      <c r="R740" s="36"/>
      <c r="Y740" s="43"/>
      <c r="Z740" s="43"/>
    </row>
    <row r="741" spans="1:26" s="17" customFormat="1" ht="12.75" customHeight="1" x14ac:dyDescent="0.2">
      <c r="A741" s="128"/>
      <c r="B741" s="136"/>
      <c r="C741" s="128"/>
      <c r="D741" s="28"/>
      <c r="E741" s="134"/>
      <c r="F741" s="134"/>
      <c r="G741" s="134"/>
      <c r="H741" s="134"/>
      <c r="I741" s="132"/>
      <c r="J741" s="30"/>
      <c r="K741" s="130"/>
      <c r="L741" s="30"/>
      <c r="M741" s="128"/>
      <c r="N741" s="28"/>
      <c r="O741" s="34"/>
      <c r="P741" s="64"/>
      <c r="Q741" s="35"/>
      <c r="R741" s="36"/>
      <c r="Y741" s="43"/>
      <c r="Z741" s="43"/>
    </row>
    <row r="742" spans="1:26" s="17" customFormat="1" ht="15" customHeight="1" x14ac:dyDescent="0.2">
      <c r="A742" s="127" t="s">
        <v>486</v>
      </c>
      <c r="B742" s="135" t="s">
        <v>2033</v>
      </c>
      <c r="C742" s="127" t="s">
        <v>53</v>
      </c>
      <c r="D742" s="28"/>
      <c r="E742" s="133">
        <v>43203</v>
      </c>
      <c r="F742" s="133">
        <v>43206</v>
      </c>
      <c r="G742" s="133">
        <v>43234</v>
      </c>
      <c r="H742" s="133">
        <v>43222</v>
      </c>
      <c r="I742" s="131" t="s">
        <v>16</v>
      </c>
      <c r="J742" s="30"/>
      <c r="K742" s="129" t="s">
        <v>94</v>
      </c>
      <c r="L742" s="30"/>
      <c r="M742" s="127" t="s">
        <v>17</v>
      </c>
      <c r="N742" s="28"/>
      <c r="O742" s="33" t="s">
        <v>20</v>
      </c>
      <c r="P742" s="63"/>
      <c r="Q742" s="35"/>
      <c r="R742" s="36"/>
      <c r="Y742" s="43"/>
      <c r="Z742" s="43"/>
    </row>
    <row r="743" spans="1:26" s="17" customFormat="1" ht="15" customHeight="1" x14ac:dyDescent="0.2">
      <c r="A743" s="128"/>
      <c r="B743" s="136"/>
      <c r="C743" s="128"/>
      <c r="D743" s="28"/>
      <c r="E743" s="134"/>
      <c r="F743" s="134"/>
      <c r="G743" s="134"/>
      <c r="H743" s="134"/>
      <c r="I743" s="132"/>
      <c r="J743" s="30"/>
      <c r="K743" s="130"/>
      <c r="L743" s="30"/>
      <c r="M743" s="128"/>
      <c r="N743" s="35"/>
      <c r="O743" s="34"/>
      <c r="P743" s="64"/>
      <c r="Q743" s="35"/>
      <c r="R743" s="36"/>
      <c r="Y743" s="43"/>
      <c r="Z743" s="43"/>
    </row>
    <row r="744" spans="1:26" s="17" customFormat="1" ht="15" customHeight="1" x14ac:dyDescent="0.2">
      <c r="A744" s="127" t="s">
        <v>487</v>
      </c>
      <c r="B744" s="135" t="s">
        <v>2041</v>
      </c>
      <c r="C744" s="127" t="s">
        <v>53</v>
      </c>
      <c r="D744" s="28"/>
      <c r="E744" s="133">
        <v>43203</v>
      </c>
      <c r="F744" s="133">
        <v>43206</v>
      </c>
      <c r="G744" s="133">
        <v>43234</v>
      </c>
      <c r="H744" s="133">
        <v>43224</v>
      </c>
      <c r="I744" s="131" t="s">
        <v>16</v>
      </c>
      <c r="J744" s="30"/>
      <c r="K744" s="129" t="s">
        <v>94</v>
      </c>
      <c r="L744" s="30"/>
      <c r="M744" s="127" t="s">
        <v>17</v>
      </c>
      <c r="N744" s="28"/>
      <c r="O744" s="33" t="s">
        <v>27</v>
      </c>
      <c r="P744" s="62"/>
      <c r="Q744" s="35"/>
      <c r="R744" s="36"/>
      <c r="Y744" s="43"/>
      <c r="Z744" s="43"/>
    </row>
    <row r="745" spans="1:26" s="17" customFormat="1" ht="15" customHeight="1" x14ac:dyDescent="0.2">
      <c r="A745" s="128"/>
      <c r="B745" s="136"/>
      <c r="C745" s="128"/>
      <c r="D745" s="28"/>
      <c r="E745" s="134"/>
      <c r="F745" s="134"/>
      <c r="G745" s="134"/>
      <c r="H745" s="134"/>
      <c r="I745" s="132"/>
      <c r="J745" s="30"/>
      <c r="K745" s="130"/>
      <c r="L745" s="30"/>
      <c r="M745" s="128"/>
      <c r="N745" s="28"/>
      <c r="O745" s="34"/>
      <c r="P745" s="64"/>
      <c r="Q745" s="28"/>
      <c r="R745" s="36"/>
      <c r="Y745" s="43"/>
      <c r="Z745" s="43"/>
    </row>
    <row r="746" spans="1:26" s="17" customFormat="1" ht="12.75" customHeight="1" x14ac:dyDescent="0.2">
      <c r="A746" s="127" t="s">
        <v>488</v>
      </c>
      <c r="B746" s="135" t="s">
        <v>2034</v>
      </c>
      <c r="C746" s="127" t="s">
        <v>53</v>
      </c>
      <c r="D746" s="28"/>
      <c r="E746" s="133">
        <v>43206</v>
      </c>
      <c r="F746" s="133">
        <v>43207</v>
      </c>
      <c r="G746" s="133">
        <v>43235</v>
      </c>
      <c r="H746" s="133">
        <v>43224</v>
      </c>
      <c r="I746" s="131" t="s">
        <v>16</v>
      </c>
      <c r="J746" s="30"/>
      <c r="K746" s="129" t="s">
        <v>94</v>
      </c>
      <c r="L746" s="30"/>
      <c r="M746" s="127" t="s">
        <v>14</v>
      </c>
      <c r="N746" s="28"/>
      <c r="O746" s="33"/>
      <c r="P746" s="63"/>
      <c r="Q746" s="35"/>
      <c r="R746" s="36"/>
      <c r="Y746" s="43"/>
      <c r="Z746" s="43"/>
    </row>
    <row r="747" spans="1:26" s="17" customFormat="1" ht="12.75" customHeight="1" x14ac:dyDescent="0.2">
      <c r="A747" s="128"/>
      <c r="B747" s="136"/>
      <c r="C747" s="128"/>
      <c r="D747" s="28"/>
      <c r="E747" s="134"/>
      <c r="F747" s="134"/>
      <c r="G747" s="134"/>
      <c r="H747" s="134"/>
      <c r="I747" s="132"/>
      <c r="J747" s="30"/>
      <c r="K747" s="130"/>
      <c r="L747" s="30"/>
      <c r="M747" s="128"/>
      <c r="N747" s="28"/>
      <c r="O747" s="34"/>
      <c r="P747" s="64"/>
      <c r="Q747" s="35"/>
      <c r="R747" s="36"/>
      <c r="Y747" s="43"/>
      <c r="Z747" s="43"/>
    </row>
    <row r="748" spans="1:26" s="17" customFormat="1" ht="15" customHeight="1" x14ac:dyDescent="0.2">
      <c r="A748" s="127" t="s">
        <v>489</v>
      </c>
      <c r="B748" s="135" t="s">
        <v>2035</v>
      </c>
      <c r="C748" s="145" t="s">
        <v>53</v>
      </c>
      <c r="D748" s="28"/>
      <c r="E748" s="133">
        <v>43201</v>
      </c>
      <c r="F748" s="133">
        <v>43202</v>
      </c>
      <c r="G748" s="133">
        <v>43230</v>
      </c>
      <c r="H748" s="133">
        <v>43223</v>
      </c>
      <c r="I748" s="131" t="s">
        <v>16</v>
      </c>
      <c r="J748" s="30"/>
      <c r="K748" s="129" t="s">
        <v>94</v>
      </c>
      <c r="L748" s="30"/>
      <c r="M748" s="127" t="s">
        <v>70</v>
      </c>
      <c r="N748" s="28"/>
      <c r="O748" s="33"/>
      <c r="P748" s="63"/>
      <c r="Q748" s="35"/>
      <c r="R748" s="36"/>
      <c r="Y748" s="43"/>
      <c r="Z748" s="43"/>
    </row>
    <row r="749" spans="1:26" s="17" customFormat="1" ht="15" customHeight="1" x14ac:dyDescent="0.2">
      <c r="A749" s="128"/>
      <c r="B749" s="136"/>
      <c r="C749" s="146"/>
      <c r="D749" s="28"/>
      <c r="E749" s="134"/>
      <c r="F749" s="134"/>
      <c r="G749" s="134"/>
      <c r="H749" s="134"/>
      <c r="I749" s="132"/>
      <c r="J749" s="30"/>
      <c r="K749" s="130"/>
      <c r="L749" s="30"/>
      <c r="M749" s="128"/>
      <c r="N749" s="35"/>
      <c r="O749" s="34"/>
      <c r="P749" s="64"/>
      <c r="Q749" s="35"/>
      <c r="R749" s="36"/>
      <c r="Y749" s="43"/>
      <c r="Z749" s="43"/>
    </row>
    <row r="750" spans="1:26" s="17" customFormat="1" ht="15" customHeight="1" x14ac:dyDescent="0.2">
      <c r="A750" s="127" t="s">
        <v>490</v>
      </c>
      <c r="B750" s="135" t="s">
        <v>2036</v>
      </c>
      <c r="C750" s="127" t="s">
        <v>53</v>
      </c>
      <c r="D750" s="28"/>
      <c r="E750" s="133">
        <v>43206</v>
      </c>
      <c r="F750" s="133">
        <v>43207</v>
      </c>
      <c r="G750" s="133">
        <v>43235</v>
      </c>
      <c r="H750" s="133">
        <v>43224</v>
      </c>
      <c r="I750" s="131" t="s">
        <v>16</v>
      </c>
      <c r="J750" s="30"/>
      <c r="K750" s="129" t="s">
        <v>94</v>
      </c>
      <c r="L750" s="30"/>
      <c r="M750" s="127" t="s">
        <v>14</v>
      </c>
      <c r="N750" s="28"/>
      <c r="O750" s="33"/>
      <c r="P750" s="62"/>
      <c r="Q750" s="35"/>
      <c r="R750" s="36"/>
      <c r="Y750" s="43"/>
      <c r="Z750" s="43"/>
    </row>
    <row r="751" spans="1:26" s="17" customFormat="1" ht="15" customHeight="1" x14ac:dyDescent="0.2">
      <c r="A751" s="128"/>
      <c r="B751" s="136"/>
      <c r="C751" s="128"/>
      <c r="D751" s="28"/>
      <c r="E751" s="134"/>
      <c r="F751" s="134"/>
      <c r="G751" s="134"/>
      <c r="H751" s="134"/>
      <c r="I751" s="132"/>
      <c r="J751" s="30"/>
      <c r="K751" s="130"/>
      <c r="L751" s="30"/>
      <c r="M751" s="128"/>
      <c r="N751" s="28"/>
      <c r="O751" s="34"/>
      <c r="P751" s="64"/>
      <c r="Q751" s="28"/>
      <c r="R751" s="36"/>
      <c r="Y751" s="43"/>
      <c r="Z751" s="43"/>
    </row>
    <row r="752" spans="1:26" s="17" customFormat="1" ht="12.75" customHeight="1" x14ac:dyDescent="0.2">
      <c r="A752" s="127" t="s">
        <v>491</v>
      </c>
      <c r="B752" s="135" t="s">
        <v>1658</v>
      </c>
      <c r="C752" s="127" t="s">
        <v>53</v>
      </c>
      <c r="D752" s="28"/>
      <c r="E752" s="133">
        <v>43207</v>
      </c>
      <c r="F752" s="133">
        <v>43208</v>
      </c>
      <c r="G752" s="133">
        <v>43236</v>
      </c>
      <c r="H752" s="133">
        <v>43207</v>
      </c>
      <c r="I752" s="131" t="s">
        <v>16</v>
      </c>
      <c r="J752" s="30"/>
      <c r="K752" s="129" t="s">
        <v>94</v>
      </c>
      <c r="L752" s="30"/>
      <c r="M752" s="127" t="s">
        <v>17</v>
      </c>
      <c r="N752" s="28"/>
      <c r="O752" s="33" t="s">
        <v>71</v>
      </c>
      <c r="P752" s="63"/>
      <c r="Q752" s="35"/>
      <c r="R752" s="36"/>
      <c r="Y752" s="43"/>
      <c r="Z752" s="43"/>
    </row>
    <row r="753" spans="1:26" s="17" customFormat="1" ht="12.75" customHeight="1" x14ac:dyDescent="0.2">
      <c r="A753" s="128"/>
      <c r="B753" s="136"/>
      <c r="C753" s="128"/>
      <c r="D753" s="28"/>
      <c r="E753" s="134"/>
      <c r="F753" s="134"/>
      <c r="G753" s="134"/>
      <c r="H753" s="134"/>
      <c r="I753" s="132"/>
      <c r="J753" s="30"/>
      <c r="K753" s="130"/>
      <c r="L753" s="30"/>
      <c r="M753" s="128"/>
      <c r="N753" s="28"/>
      <c r="O753" s="34"/>
      <c r="P753" s="64"/>
      <c r="Q753" s="35"/>
      <c r="R753" s="36"/>
      <c r="Y753" s="43"/>
      <c r="Z753" s="43"/>
    </row>
    <row r="754" spans="1:26" s="17" customFormat="1" ht="15" customHeight="1" x14ac:dyDescent="0.2">
      <c r="A754" s="127" t="s">
        <v>492</v>
      </c>
      <c r="B754" s="135" t="s">
        <v>2044</v>
      </c>
      <c r="C754" s="127" t="s">
        <v>53</v>
      </c>
      <c r="D754" s="28"/>
      <c r="E754" s="133">
        <v>43207</v>
      </c>
      <c r="F754" s="133">
        <v>43208</v>
      </c>
      <c r="G754" s="133">
        <v>43236</v>
      </c>
      <c r="H754" s="133">
        <v>43207</v>
      </c>
      <c r="I754" s="131" t="s">
        <v>16</v>
      </c>
      <c r="J754" s="30"/>
      <c r="K754" s="129" t="s">
        <v>94</v>
      </c>
      <c r="L754" s="30"/>
      <c r="M754" s="127" t="s">
        <v>17</v>
      </c>
      <c r="N754" s="28"/>
      <c r="O754" s="33" t="s">
        <v>71</v>
      </c>
      <c r="P754" s="63"/>
      <c r="Q754" s="35"/>
      <c r="R754" s="36"/>
      <c r="Y754" s="43"/>
      <c r="Z754" s="43"/>
    </row>
    <row r="755" spans="1:26" s="17" customFormat="1" ht="15" customHeight="1" x14ac:dyDescent="0.2">
      <c r="A755" s="128"/>
      <c r="B755" s="136"/>
      <c r="C755" s="128"/>
      <c r="D755" s="28"/>
      <c r="E755" s="134"/>
      <c r="F755" s="134"/>
      <c r="G755" s="134"/>
      <c r="H755" s="134"/>
      <c r="I755" s="132"/>
      <c r="J755" s="30"/>
      <c r="K755" s="130"/>
      <c r="L755" s="30"/>
      <c r="M755" s="128"/>
      <c r="N755" s="28"/>
      <c r="O755" s="34"/>
      <c r="P755" s="64"/>
      <c r="Q755" s="35"/>
      <c r="R755" s="36"/>
      <c r="Y755" s="43"/>
      <c r="Z755" s="43"/>
    </row>
    <row r="756" spans="1:26" s="17" customFormat="1" ht="15" customHeight="1" x14ac:dyDescent="0.2">
      <c r="A756" s="127" t="s">
        <v>493</v>
      </c>
      <c r="B756" s="135" t="s">
        <v>2045</v>
      </c>
      <c r="C756" s="127" t="s">
        <v>53</v>
      </c>
      <c r="D756" s="28"/>
      <c r="E756" s="133">
        <v>43207</v>
      </c>
      <c r="F756" s="133">
        <v>43208</v>
      </c>
      <c r="G756" s="133">
        <v>43236</v>
      </c>
      <c r="H756" s="133">
        <v>43244</v>
      </c>
      <c r="I756" s="131" t="s">
        <v>28</v>
      </c>
      <c r="J756" s="30"/>
      <c r="K756" s="129" t="s">
        <v>94</v>
      </c>
      <c r="L756" s="30"/>
      <c r="M756" s="127" t="s">
        <v>14</v>
      </c>
      <c r="N756" s="28"/>
      <c r="O756" s="33"/>
      <c r="P756" s="62"/>
      <c r="Q756" s="35"/>
      <c r="R756" s="36"/>
      <c r="Y756" s="43"/>
      <c r="Z756" s="43"/>
    </row>
    <row r="757" spans="1:26" s="17" customFormat="1" ht="15" customHeight="1" x14ac:dyDescent="0.2">
      <c r="A757" s="128"/>
      <c r="B757" s="136"/>
      <c r="C757" s="128"/>
      <c r="D757" s="28"/>
      <c r="E757" s="134"/>
      <c r="F757" s="134"/>
      <c r="G757" s="134"/>
      <c r="H757" s="134"/>
      <c r="I757" s="132"/>
      <c r="J757" s="30"/>
      <c r="K757" s="130"/>
      <c r="L757" s="30"/>
      <c r="M757" s="128"/>
      <c r="N757" s="28"/>
      <c r="O757" s="34"/>
      <c r="P757" s="64"/>
      <c r="Q757" s="28"/>
      <c r="R757" s="36"/>
      <c r="Y757" s="43"/>
      <c r="Z757" s="43"/>
    </row>
    <row r="758" spans="1:26" s="17" customFormat="1" ht="12.75" customHeight="1" x14ac:dyDescent="0.2">
      <c r="A758" s="127" t="s">
        <v>494</v>
      </c>
      <c r="B758" s="135" t="s">
        <v>2046</v>
      </c>
      <c r="C758" s="127" t="s">
        <v>53</v>
      </c>
      <c r="D758" s="28"/>
      <c r="E758" s="133">
        <v>43207</v>
      </c>
      <c r="F758" s="133">
        <v>43208</v>
      </c>
      <c r="G758" s="133">
        <v>43236</v>
      </c>
      <c r="H758" s="133">
        <v>43224</v>
      </c>
      <c r="I758" s="131" t="s">
        <v>16</v>
      </c>
      <c r="J758" s="30"/>
      <c r="K758" s="129" t="s">
        <v>94</v>
      </c>
      <c r="L758" s="30"/>
      <c r="M758" s="127" t="s">
        <v>14</v>
      </c>
      <c r="N758" s="28"/>
      <c r="O758" s="33"/>
      <c r="P758" s="63"/>
      <c r="Q758" s="35"/>
      <c r="R758" s="36"/>
      <c r="Y758" s="43"/>
      <c r="Z758" s="43"/>
    </row>
    <row r="759" spans="1:26" s="17" customFormat="1" ht="12.75" customHeight="1" x14ac:dyDescent="0.2">
      <c r="A759" s="128"/>
      <c r="B759" s="136"/>
      <c r="C759" s="128"/>
      <c r="D759" s="28"/>
      <c r="E759" s="134"/>
      <c r="F759" s="134"/>
      <c r="G759" s="134"/>
      <c r="H759" s="134"/>
      <c r="I759" s="132"/>
      <c r="J759" s="30"/>
      <c r="K759" s="130"/>
      <c r="L759" s="30"/>
      <c r="M759" s="128"/>
      <c r="N759" s="28"/>
      <c r="O759" s="34"/>
      <c r="P759" s="64"/>
      <c r="Q759" s="35"/>
      <c r="R759" s="36"/>
      <c r="Y759" s="43"/>
      <c r="Z759" s="43"/>
    </row>
    <row r="760" spans="1:26" s="17" customFormat="1" ht="15" customHeight="1" x14ac:dyDescent="0.2">
      <c r="A760" s="127" t="s">
        <v>495</v>
      </c>
      <c r="B760" s="135" t="s">
        <v>2047</v>
      </c>
      <c r="C760" s="127" t="s">
        <v>53</v>
      </c>
      <c r="D760" s="28"/>
      <c r="E760" s="133">
        <v>43207</v>
      </c>
      <c r="F760" s="133">
        <v>43208</v>
      </c>
      <c r="G760" s="133">
        <v>43236</v>
      </c>
      <c r="H760" s="133">
        <v>43210</v>
      </c>
      <c r="I760" s="131" t="s">
        <v>16</v>
      </c>
      <c r="J760" s="30"/>
      <c r="K760" s="129" t="s">
        <v>94</v>
      </c>
      <c r="L760" s="30"/>
      <c r="M760" s="127" t="s">
        <v>70</v>
      </c>
      <c r="N760" s="28"/>
      <c r="O760" s="33"/>
      <c r="P760" s="63"/>
      <c r="Q760" s="35"/>
      <c r="R760" s="36"/>
      <c r="Y760" s="43"/>
      <c r="Z760" s="43"/>
    </row>
    <row r="761" spans="1:26" s="17" customFormat="1" ht="15" customHeight="1" x14ac:dyDescent="0.2">
      <c r="A761" s="128"/>
      <c r="B761" s="136"/>
      <c r="C761" s="128"/>
      <c r="D761" s="28"/>
      <c r="E761" s="134"/>
      <c r="F761" s="134"/>
      <c r="G761" s="134"/>
      <c r="H761" s="134"/>
      <c r="I761" s="132"/>
      <c r="J761" s="30"/>
      <c r="K761" s="130"/>
      <c r="L761" s="30"/>
      <c r="M761" s="128"/>
      <c r="N761" s="35"/>
      <c r="O761" s="34"/>
      <c r="P761" s="64"/>
      <c r="Q761" s="35"/>
      <c r="R761" s="36"/>
      <c r="Y761" s="43"/>
      <c r="Z761" s="43"/>
    </row>
    <row r="762" spans="1:26" s="17" customFormat="1" ht="15" customHeight="1" x14ac:dyDescent="0.2">
      <c r="A762" s="127" t="s">
        <v>496</v>
      </c>
      <c r="B762" s="135" t="s">
        <v>2048</v>
      </c>
      <c r="C762" s="127" t="s">
        <v>53</v>
      </c>
      <c r="D762" s="28"/>
      <c r="E762" s="133">
        <v>43207</v>
      </c>
      <c r="F762" s="133">
        <v>43208</v>
      </c>
      <c r="G762" s="133">
        <v>43236</v>
      </c>
      <c r="H762" s="133">
        <v>43210</v>
      </c>
      <c r="I762" s="131" t="s">
        <v>16</v>
      </c>
      <c r="J762" s="30"/>
      <c r="K762" s="129" t="s">
        <v>94</v>
      </c>
      <c r="L762" s="30"/>
      <c r="M762" s="127" t="s">
        <v>14</v>
      </c>
      <c r="N762" s="28"/>
      <c r="O762" s="33"/>
      <c r="P762" s="62"/>
      <c r="Q762" s="35"/>
      <c r="R762" s="36"/>
      <c r="Y762" s="43"/>
      <c r="Z762" s="43"/>
    </row>
    <row r="763" spans="1:26" s="17" customFormat="1" ht="15" customHeight="1" x14ac:dyDescent="0.2">
      <c r="A763" s="128"/>
      <c r="B763" s="136"/>
      <c r="C763" s="128"/>
      <c r="D763" s="28"/>
      <c r="E763" s="134"/>
      <c r="F763" s="134"/>
      <c r="G763" s="134"/>
      <c r="H763" s="134"/>
      <c r="I763" s="132"/>
      <c r="J763" s="30"/>
      <c r="K763" s="130"/>
      <c r="L763" s="30"/>
      <c r="M763" s="128"/>
      <c r="N763" s="28"/>
      <c r="O763" s="34"/>
      <c r="P763" s="64"/>
      <c r="Q763" s="28"/>
      <c r="R763" s="36"/>
      <c r="Y763" s="43"/>
      <c r="Z763" s="43"/>
    </row>
    <row r="764" spans="1:26" s="17" customFormat="1" ht="12.75" customHeight="1" x14ac:dyDescent="0.2">
      <c r="A764" s="127" t="s">
        <v>497</v>
      </c>
      <c r="B764" s="135" t="s">
        <v>2049</v>
      </c>
      <c r="C764" s="127" t="s">
        <v>53</v>
      </c>
      <c r="D764" s="28"/>
      <c r="E764" s="133">
        <v>43208</v>
      </c>
      <c r="F764" s="133">
        <v>43209</v>
      </c>
      <c r="G764" s="133">
        <v>43237</v>
      </c>
      <c r="H764" s="133">
        <v>43213</v>
      </c>
      <c r="I764" s="131" t="s">
        <v>16</v>
      </c>
      <c r="J764" s="30"/>
      <c r="K764" s="129" t="s">
        <v>94</v>
      </c>
      <c r="L764" s="30"/>
      <c r="M764" s="127" t="s">
        <v>14</v>
      </c>
      <c r="N764" s="28"/>
      <c r="O764" s="33"/>
      <c r="P764" s="63"/>
      <c r="Q764" s="35"/>
      <c r="R764" s="36"/>
      <c r="Y764" s="43"/>
      <c r="Z764" s="43"/>
    </row>
    <row r="765" spans="1:26" s="17" customFormat="1" ht="12.75" customHeight="1" x14ac:dyDescent="0.2">
      <c r="A765" s="128"/>
      <c r="B765" s="136"/>
      <c r="C765" s="128"/>
      <c r="D765" s="28"/>
      <c r="E765" s="134"/>
      <c r="F765" s="134"/>
      <c r="G765" s="134"/>
      <c r="H765" s="134"/>
      <c r="I765" s="132"/>
      <c r="J765" s="30"/>
      <c r="K765" s="130"/>
      <c r="L765" s="30"/>
      <c r="M765" s="128"/>
      <c r="N765" s="28"/>
      <c r="O765" s="34"/>
      <c r="P765" s="64"/>
      <c r="Q765" s="35"/>
      <c r="R765" s="36"/>
      <c r="Y765" s="43"/>
      <c r="Z765" s="43"/>
    </row>
    <row r="766" spans="1:26" s="17" customFormat="1" ht="15" customHeight="1" x14ac:dyDescent="0.2">
      <c r="A766" s="127" t="s">
        <v>498</v>
      </c>
      <c r="B766" s="135" t="s">
        <v>2050</v>
      </c>
      <c r="C766" s="127" t="s">
        <v>53</v>
      </c>
      <c r="D766" s="28"/>
      <c r="E766" s="133">
        <v>43208</v>
      </c>
      <c r="F766" s="133">
        <v>43209</v>
      </c>
      <c r="G766" s="133">
        <v>43237</v>
      </c>
      <c r="H766" s="133">
        <v>43229</v>
      </c>
      <c r="I766" s="131" t="s">
        <v>16</v>
      </c>
      <c r="J766" s="30"/>
      <c r="K766" s="129" t="s">
        <v>94</v>
      </c>
      <c r="L766" s="30"/>
      <c r="M766" s="127" t="s">
        <v>14</v>
      </c>
      <c r="N766" s="28"/>
      <c r="O766" s="33"/>
      <c r="P766" s="63"/>
      <c r="Q766" s="35"/>
      <c r="R766" s="36"/>
      <c r="Y766" s="43"/>
      <c r="Z766" s="43"/>
    </row>
    <row r="767" spans="1:26" s="17" customFormat="1" ht="15" customHeight="1" x14ac:dyDescent="0.2">
      <c r="A767" s="128"/>
      <c r="B767" s="136"/>
      <c r="C767" s="128"/>
      <c r="D767" s="28"/>
      <c r="E767" s="134"/>
      <c r="F767" s="134"/>
      <c r="G767" s="134"/>
      <c r="H767" s="134"/>
      <c r="I767" s="132"/>
      <c r="J767" s="30"/>
      <c r="K767" s="130"/>
      <c r="L767" s="30"/>
      <c r="M767" s="128"/>
      <c r="N767" s="35"/>
      <c r="O767" s="34"/>
      <c r="P767" s="64"/>
      <c r="Q767" s="35"/>
      <c r="R767" s="36"/>
      <c r="Y767" s="43"/>
      <c r="Z767" s="43"/>
    </row>
    <row r="768" spans="1:26" s="17" customFormat="1" ht="15" customHeight="1" x14ac:dyDescent="0.2">
      <c r="A768" s="127" t="s">
        <v>499</v>
      </c>
      <c r="B768" s="135" t="s">
        <v>2051</v>
      </c>
      <c r="C768" s="127" t="s">
        <v>53</v>
      </c>
      <c r="D768" s="28"/>
      <c r="E768" s="133">
        <v>43208</v>
      </c>
      <c r="F768" s="133">
        <v>43209</v>
      </c>
      <c r="G768" s="133">
        <v>43237</v>
      </c>
      <c r="H768" s="133">
        <v>43214</v>
      </c>
      <c r="I768" s="131" t="s">
        <v>16</v>
      </c>
      <c r="J768" s="30"/>
      <c r="K768" s="129" t="s">
        <v>94</v>
      </c>
      <c r="L768" s="30"/>
      <c r="M768" s="127" t="s">
        <v>14</v>
      </c>
      <c r="N768" s="28"/>
      <c r="O768" s="33"/>
      <c r="P768" s="63"/>
      <c r="Q768" s="35"/>
      <c r="R768" s="36"/>
      <c r="Y768" s="43"/>
      <c r="Z768" s="43"/>
    </row>
    <row r="769" spans="1:26" s="17" customFormat="1" ht="12.75" customHeight="1" x14ac:dyDescent="0.2">
      <c r="A769" s="128"/>
      <c r="B769" s="136"/>
      <c r="C769" s="128"/>
      <c r="D769" s="28"/>
      <c r="E769" s="134"/>
      <c r="F769" s="134"/>
      <c r="G769" s="134"/>
      <c r="H769" s="134"/>
      <c r="I769" s="132"/>
      <c r="J769" s="30"/>
      <c r="K769" s="130"/>
      <c r="L769" s="30"/>
      <c r="M769" s="128"/>
      <c r="N769" s="28"/>
      <c r="O769" s="34"/>
      <c r="P769" s="64"/>
      <c r="Q769" s="35"/>
      <c r="R769" s="36"/>
      <c r="Y769" s="43"/>
      <c r="Z769" s="43"/>
    </row>
    <row r="770" spans="1:26" s="17" customFormat="1" ht="15" customHeight="1" x14ac:dyDescent="0.2">
      <c r="A770" s="127" t="s">
        <v>500</v>
      </c>
      <c r="B770" s="135" t="s">
        <v>2064</v>
      </c>
      <c r="C770" s="127" t="s">
        <v>53</v>
      </c>
      <c r="D770" s="28"/>
      <c r="E770" s="133">
        <v>43208</v>
      </c>
      <c r="F770" s="133">
        <v>43209</v>
      </c>
      <c r="G770" s="133">
        <v>43237</v>
      </c>
      <c r="H770" s="133">
        <v>43231</v>
      </c>
      <c r="I770" s="131" t="s">
        <v>16</v>
      </c>
      <c r="J770" s="30"/>
      <c r="K770" s="129" t="s">
        <v>94</v>
      </c>
      <c r="L770" s="30"/>
      <c r="M770" s="127" t="s">
        <v>14</v>
      </c>
      <c r="N770" s="28"/>
      <c r="O770" s="33"/>
      <c r="P770" s="63"/>
      <c r="Q770" s="35"/>
      <c r="R770" s="36"/>
      <c r="Y770" s="43"/>
      <c r="Z770" s="43"/>
    </row>
    <row r="771" spans="1:26" s="17" customFormat="1" ht="15" customHeight="1" x14ac:dyDescent="0.2">
      <c r="A771" s="128"/>
      <c r="B771" s="136"/>
      <c r="C771" s="128"/>
      <c r="D771" s="28"/>
      <c r="E771" s="134"/>
      <c r="F771" s="134"/>
      <c r="G771" s="134"/>
      <c r="H771" s="134"/>
      <c r="I771" s="132"/>
      <c r="J771" s="30"/>
      <c r="K771" s="130"/>
      <c r="L771" s="30"/>
      <c r="M771" s="128"/>
      <c r="N771" s="35"/>
      <c r="O771" s="34"/>
      <c r="P771" s="64"/>
      <c r="Q771" s="35"/>
      <c r="R771" s="36"/>
      <c r="Y771" s="43"/>
      <c r="Z771" s="43"/>
    </row>
    <row r="772" spans="1:26" s="17" customFormat="1" ht="15" customHeight="1" x14ac:dyDescent="0.2">
      <c r="A772" s="127" t="s">
        <v>501</v>
      </c>
      <c r="B772" s="135" t="s">
        <v>2052</v>
      </c>
      <c r="C772" s="127" t="s">
        <v>53</v>
      </c>
      <c r="D772" s="28"/>
      <c r="E772" s="133">
        <v>43208</v>
      </c>
      <c r="F772" s="133">
        <v>43209</v>
      </c>
      <c r="G772" s="133">
        <v>43237</v>
      </c>
      <c r="H772" s="133">
        <v>43221</v>
      </c>
      <c r="I772" s="131" t="s">
        <v>16</v>
      </c>
      <c r="J772" s="30"/>
      <c r="K772" s="129" t="s">
        <v>94</v>
      </c>
      <c r="L772" s="30"/>
      <c r="M772" s="127" t="s">
        <v>14</v>
      </c>
      <c r="N772" s="28"/>
      <c r="O772" s="33"/>
      <c r="P772" s="62"/>
      <c r="Q772" s="35"/>
      <c r="R772" s="36"/>
      <c r="Y772" s="43"/>
      <c r="Z772" s="43"/>
    </row>
    <row r="773" spans="1:26" s="17" customFormat="1" ht="15" customHeight="1" x14ac:dyDescent="0.2">
      <c r="A773" s="128"/>
      <c r="B773" s="136"/>
      <c r="C773" s="128"/>
      <c r="D773" s="28"/>
      <c r="E773" s="134"/>
      <c r="F773" s="134"/>
      <c r="G773" s="134"/>
      <c r="H773" s="134"/>
      <c r="I773" s="132"/>
      <c r="J773" s="30"/>
      <c r="K773" s="130"/>
      <c r="L773" s="30"/>
      <c r="M773" s="128"/>
      <c r="N773" s="28"/>
      <c r="O773" s="34"/>
      <c r="P773" s="64"/>
      <c r="Q773" s="28"/>
      <c r="R773" s="36"/>
      <c r="Y773" s="43"/>
      <c r="Z773" s="43"/>
    </row>
    <row r="774" spans="1:26" s="17" customFormat="1" ht="12.75" customHeight="1" x14ac:dyDescent="0.2">
      <c r="A774" s="127" t="s">
        <v>502</v>
      </c>
      <c r="B774" s="135" t="s">
        <v>2053</v>
      </c>
      <c r="C774" s="127" t="s">
        <v>53</v>
      </c>
      <c r="D774" s="28"/>
      <c r="E774" s="133">
        <v>43208</v>
      </c>
      <c r="F774" s="133">
        <v>43209</v>
      </c>
      <c r="G774" s="133">
        <v>43237</v>
      </c>
      <c r="H774" s="133">
        <v>43213</v>
      </c>
      <c r="I774" s="131" t="s">
        <v>16</v>
      </c>
      <c r="J774" s="30"/>
      <c r="K774" s="129" t="s">
        <v>94</v>
      </c>
      <c r="L774" s="30"/>
      <c r="M774" s="127" t="s">
        <v>70</v>
      </c>
      <c r="N774" s="28"/>
      <c r="O774" s="33"/>
      <c r="P774" s="63"/>
      <c r="Q774" s="35"/>
      <c r="R774" s="36"/>
      <c r="Y774" s="43"/>
      <c r="Z774" s="43"/>
    </row>
    <row r="775" spans="1:26" s="17" customFormat="1" ht="12.75" customHeight="1" x14ac:dyDescent="0.2">
      <c r="A775" s="128"/>
      <c r="B775" s="136"/>
      <c r="C775" s="128"/>
      <c r="D775" s="28"/>
      <c r="E775" s="134"/>
      <c r="F775" s="134"/>
      <c r="G775" s="134"/>
      <c r="H775" s="134"/>
      <c r="I775" s="132"/>
      <c r="J775" s="30"/>
      <c r="K775" s="130"/>
      <c r="L775" s="30"/>
      <c r="M775" s="128"/>
      <c r="N775" s="28"/>
      <c r="O775" s="34"/>
      <c r="P775" s="64"/>
      <c r="Q775" s="35"/>
      <c r="R775" s="36"/>
      <c r="Y775" s="43"/>
      <c r="Z775" s="43"/>
    </row>
    <row r="776" spans="1:26" s="17" customFormat="1" ht="15" customHeight="1" x14ac:dyDescent="0.2">
      <c r="A776" s="127" t="s">
        <v>503</v>
      </c>
      <c r="B776" s="135" t="s">
        <v>2054</v>
      </c>
      <c r="C776" s="127" t="s">
        <v>53</v>
      </c>
      <c r="D776" s="28"/>
      <c r="E776" s="133">
        <v>43209</v>
      </c>
      <c r="F776" s="133">
        <v>43210</v>
      </c>
      <c r="G776" s="133">
        <v>43238</v>
      </c>
      <c r="H776" s="133">
        <v>43231</v>
      </c>
      <c r="I776" s="131" t="s">
        <v>16</v>
      </c>
      <c r="J776" s="30"/>
      <c r="K776" s="129" t="s">
        <v>94</v>
      </c>
      <c r="L776" s="30"/>
      <c r="M776" s="127" t="s">
        <v>14</v>
      </c>
      <c r="N776" s="28"/>
      <c r="O776" s="33"/>
      <c r="P776" s="63"/>
      <c r="Q776" s="35"/>
      <c r="R776" s="36"/>
      <c r="Y776" s="43"/>
      <c r="Z776" s="43"/>
    </row>
    <row r="777" spans="1:26" s="17" customFormat="1" ht="15" customHeight="1" x14ac:dyDescent="0.2">
      <c r="A777" s="128"/>
      <c r="B777" s="136"/>
      <c r="C777" s="128"/>
      <c r="D777" s="28"/>
      <c r="E777" s="134"/>
      <c r="F777" s="134"/>
      <c r="G777" s="134"/>
      <c r="H777" s="134"/>
      <c r="I777" s="132"/>
      <c r="J777" s="30"/>
      <c r="K777" s="130"/>
      <c r="L777" s="30"/>
      <c r="M777" s="128"/>
      <c r="N777" s="35"/>
      <c r="O777" s="34"/>
      <c r="P777" s="64"/>
      <c r="Q777" s="35"/>
      <c r="R777" s="36"/>
      <c r="Y777" s="43"/>
      <c r="Z777" s="43"/>
    </row>
    <row r="778" spans="1:26" s="17" customFormat="1" ht="15" customHeight="1" x14ac:dyDescent="0.2">
      <c r="A778" s="127" t="s">
        <v>504</v>
      </c>
      <c r="B778" s="135" t="s">
        <v>2055</v>
      </c>
      <c r="C778" s="127" t="s">
        <v>53</v>
      </c>
      <c r="D778" s="28"/>
      <c r="E778" s="133">
        <v>43208</v>
      </c>
      <c r="F778" s="133">
        <v>43209</v>
      </c>
      <c r="G778" s="133">
        <v>43237</v>
      </c>
      <c r="H778" s="133">
        <v>43221</v>
      </c>
      <c r="I778" s="131" t="s">
        <v>16</v>
      </c>
      <c r="J778" s="30"/>
      <c r="K778" s="129" t="s">
        <v>94</v>
      </c>
      <c r="L778" s="30"/>
      <c r="M778" s="127" t="s">
        <v>14</v>
      </c>
      <c r="N778" s="28"/>
      <c r="O778" s="33"/>
      <c r="P778" s="62"/>
      <c r="Q778" s="35"/>
      <c r="R778" s="36"/>
      <c r="Y778" s="43"/>
      <c r="Z778" s="43"/>
    </row>
    <row r="779" spans="1:26" s="17" customFormat="1" ht="15" customHeight="1" x14ac:dyDescent="0.2">
      <c r="A779" s="128"/>
      <c r="B779" s="136"/>
      <c r="C779" s="128"/>
      <c r="D779" s="28"/>
      <c r="E779" s="134"/>
      <c r="F779" s="134"/>
      <c r="G779" s="134"/>
      <c r="H779" s="134"/>
      <c r="I779" s="132"/>
      <c r="J779" s="30"/>
      <c r="K779" s="130"/>
      <c r="L779" s="30"/>
      <c r="M779" s="128"/>
      <c r="N779" s="28"/>
      <c r="O779" s="34"/>
      <c r="P779" s="64"/>
      <c r="Q779" s="28"/>
      <c r="R779" s="36"/>
      <c r="Y779" s="43"/>
      <c r="Z779" s="43"/>
    </row>
    <row r="780" spans="1:26" s="17" customFormat="1" ht="12.75" customHeight="1" x14ac:dyDescent="0.2">
      <c r="A780" s="127" t="s">
        <v>505</v>
      </c>
      <c r="B780" s="135" t="s">
        <v>2056</v>
      </c>
      <c r="C780" s="127" t="s">
        <v>53</v>
      </c>
      <c r="D780" s="28"/>
      <c r="E780" s="133">
        <v>43209</v>
      </c>
      <c r="F780" s="133">
        <v>43210</v>
      </c>
      <c r="G780" s="133">
        <v>43238</v>
      </c>
      <c r="H780" s="133">
        <v>43231</v>
      </c>
      <c r="I780" s="131" t="s">
        <v>16</v>
      </c>
      <c r="J780" s="30"/>
      <c r="K780" s="129" t="s">
        <v>94</v>
      </c>
      <c r="L780" s="30"/>
      <c r="M780" s="127" t="s">
        <v>15</v>
      </c>
      <c r="N780" s="28"/>
      <c r="O780" s="33"/>
      <c r="P780" s="63" t="s">
        <v>1683</v>
      </c>
      <c r="Q780" s="35"/>
      <c r="R780" s="36"/>
      <c r="Y780" s="43"/>
      <c r="Z780" s="43"/>
    </row>
    <row r="781" spans="1:26" s="17" customFormat="1" ht="12.75" customHeight="1" x14ac:dyDescent="0.2">
      <c r="A781" s="128"/>
      <c r="B781" s="136"/>
      <c r="C781" s="128"/>
      <c r="D781" s="28"/>
      <c r="E781" s="134"/>
      <c r="F781" s="134"/>
      <c r="G781" s="134"/>
      <c r="H781" s="134"/>
      <c r="I781" s="132"/>
      <c r="J781" s="30"/>
      <c r="K781" s="130"/>
      <c r="L781" s="30"/>
      <c r="M781" s="128"/>
      <c r="N781" s="28"/>
      <c r="O781" s="34"/>
      <c r="P781" s="64"/>
      <c r="Q781" s="35"/>
      <c r="R781" s="36"/>
      <c r="Y781" s="43"/>
      <c r="Z781" s="43"/>
    </row>
    <row r="782" spans="1:26" s="17" customFormat="1" ht="15" customHeight="1" x14ac:dyDescent="0.2">
      <c r="A782" s="127" t="s">
        <v>506</v>
      </c>
      <c r="B782" s="135" t="s">
        <v>2057</v>
      </c>
      <c r="C782" s="127" t="s">
        <v>53</v>
      </c>
      <c r="D782" s="28"/>
      <c r="E782" s="133">
        <v>43209</v>
      </c>
      <c r="F782" s="133">
        <v>43210</v>
      </c>
      <c r="G782" s="133">
        <v>43238</v>
      </c>
      <c r="H782" s="133">
        <v>43216</v>
      </c>
      <c r="I782" s="131" t="s">
        <v>16</v>
      </c>
      <c r="J782" s="30"/>
      <c r="K782" s="129" t="s">
        <v>94</v>
      </c>
      <c r="L782" s="30"/>
      <c r="M782" s="127" t="s">
        <v>14</v>
      </c>
      <c r="N782" s="28"/>
      <c r="O782" s="33"/>
      <c r="P782" s="63"/>
      <c r="Q782" s="35"/>
      <c r="R782" s="36"/>
      <c r="Y782" s="43"/>
      <c r="Z782" s="43"/>
    </row>
    <row r="783" spans="1:26" s="17" customFormat="1" ht="15" customHeight="1" x14ac:dyDescent="0.2">
      <c r="A783" s="128"/>
      <c r="B783" s="136"/>
      <c r="C783" s="128"/>
      <c r="D783" s="28"/>
      <c r="E783" s="134"/>
      <c r="F783" s="134"/>
      <c r="G783" s="134"/>
      <c r="H783" s="134"/>
      <c r="I783" s="132"/>
      <c r="J783" s="30"/>
      <c r="K783" s="130"/>
      <c r="L783" s="30"/>
      <c r="M783" s="128"/>
      <c r="N783" s="35"/>
      <c r="O783" s="34"/>
      <c r="P783" s="64"/>
      <c r="Q783" s="35"/>
      <c r="R783" s="36"/>
      <c r="Y783" s="43"/>
      <c r="Z783" s="43"/>
    </row>
    <row r="784" spans="1:26" s="17" customFormat="1" ht="15" customHeight="1" x14ac:dyDescent="0.2">
      <c r="A784" s="127" t="s">
        <v>507</v>
      </c>
      <c r="B784" s="135" t="s">
        <v>2058</v>
      </c>
      <c r="C784" s="127" t="s">
        <v>53</v>
      </c>
      <c r="D784" s="28"/>
      <c r="E784" s="133">
        <v>43209</v>
      </c>
      <c r="F784" s="133">
        <v>43210</v>
      </c>
      <c r="G784" s="133">
        <v>43238</v>
      </c>
      <c r="H784" s="133">
        <v>43228</v>
      </c>
      <c r="I784" s="131" t="s">
        <v>16</v>
      </c>
      <c r="J784" s="30"/>
      <c r="K784" s="129" t="s">
        <v>94</v>
      </c>
      <c r="L784" s="30"/>
      <c r="M784" s="127" t="s">
        <v>15</v>
      </c>
      <c r="N784" s="28"/>
      <c r="O784" s="33" t="s">
        <v>82</v>
      </c>
      <c r="P784" s="62"/>
      <c r="Q784" s="35"/>
      <c r="R784" s="36"/>
      <c r="Y784" s="43"/>
      <c r="Z784" s="43"/>
    </row>
    <row r="785" spans="1:26" s="17" customFormat="1" ht="15" customHeight="1" x14ac:dyDescent="0.2">
      <c r="A785" s="128"/>
      <c r="B785" s="136"/>
      <c r="C785" s="128"/>
      <c r="D785" s="28"/>
      <c r="E785" s="134"/>
      <c r="F785" s="134"/>
      <c r="G785" s="134"/>
      <c r="H785" s="134"/>
      <c r="I785" s="132"/>
      <c r="J785" s="30"/>
      <c r="K785" s="130"/>
      <c r="L785" s="30"/>
      <c r="M785" s="128"/>
      <c r="N785" s="28"/>
      <c r="O785" s="34"/>
      <c r="P785" s="64"/>
      <c r="Q785" s="28"/>
      <c r="R785" s="36"/>
      <c r="Y785" s="43"/>
      <c r="Z785" s="43"/>
    </row>
    <row r="786" spans="1:26" s="17" customFormat="1" ht="12.75" customHeight="1" x14ac:dyDescent="0.2">
      <c r="A786" s="127" t="s">
        <v>508</v>
      </c>
      <c r="B786" s="135" t="s">
        <v>2059</v>
      </c>
      <c r="C786" s="127" t="s">
        <v>53</v>
      </c>
      <c r="D786" s="28"/>
      <c r="E786" s="133">
        <v>43210</v>
      </c>
      <c r="F786" s="133">
        <v>43213</v>
      </c>
      <c r="G786" s="133">
        <v>43241</v>
      </c>
      <c r="H786" s="133">
        <v>43231</v>
      </c>
      <c r="I786" s="131" t="s">
        <v>16</v>
      </c>
      <c r="J786" s="30"/>
      <c r="K786" s="129" t="s">
        <v>94</v>
      </c>
      <c r="L786" s="30"/>
      <c r="M786" s="127" t="s">
        <v>15</v>
      </c>
      <c r="N786" s="28"/>
      <c r="O786" s="33"/>
      <c r="P786" s="63" t="s">
        <v>1683</v>
      </c>
      <c r="Q786" s="35"/>
      <c r="R786" s="36"/>
      <c r="Y786" s="43"/>
      <c r="Z786" s="43"/>
    </row>
    <row r="787" spans="1:26" s="17" customFormat="1" ht="12.75" customHeight="1" x14ac:dyDescent="0.2">
      <c r="A787" s="128"/>
      <c r="B787" s="136"/>
      <c r="C787" s="128"/>
      <c r="D787" s="28"/>
      <c r="E787" s="134"/>
      <c r="F787" s="134"/>
      <c r="G787" s="134"/>
      <c r="H787" s="134"/>
      <c r="I787" s="132"/>
      <c r="J787" s="30"/>
      <c r="K787" s="130"/>
      <c r="L787" s="30"/>
      <c r="M787" s="128"/>
      <c r="N787" s="28"/>
      <c r="O787" s="34"/>
      <c r="P787" s="64"/>
      <c r="Q787" s="35"/>
      <c r="R787" s="36"/>
      <c r="Y787" s="43"/>
      <c r="Z787" s="43"/>
    </row>
    <row r="788" spans="1:26" s="17" customFormat="1" ht="15" customHeight="1" x14ac:dyDescent="0.2">
      <c r="A788" s="127" t="s">
        <v>509</v>
      </c>
      <c r="B788" s="135" t="s">
        <v>2060</v>
      </c>
      <c r="C788" s="127" t="s">
        <v>53</v>
      </c>
      <c r="D788" s="28"/>
      <c r="E788" s="133">
        <v>43210</v>
      </c>
      <c r="F788" s="133">
        <v>43213</v>
      </c>
      <c r="G788" s="133">
        <v>43241</v>
      </c>
      <c r="H788" s="133">
        <v>43214</v>
      </c>
      <c r="I788" s="131" t="s">
        <v>16</v>
      </c>
      <c r="J788" s="30"/>
      <c r="K788" s="129" t="s">
        <v>94</v>
      </c>
      <c r="L788" s="30"/>
      <c r="M788" s="127" t="s">
        <v>17</v>
      </c>
      <c r="N788" s="28"/>
      <c r="O788" s="33" t="s">
        <v>71</v>
      </c>
      <c r="P788" s="63"/>
      <c r="Q788" s="35"/>
      <c r="R788" s="36"/>
      <c r="Y788" s="43"/>
      <c r="Z788" s="43"/>
    </row>
    <row r="789" spans="1:26" s="17" customFormat="1" ht="15" customHeight="1" x14ac:dyDescent="0.2">
      <c r="A789" s="128"/>
      <c r="B789" s="136"/>
      <c r="C789" s="128"/>
      <c r="D789" s="28"/>
      <c r="E789" s="134"/>
      <c r="F789" s="134"/>
      <c r="G789" s="134"/>
      <c r="H789" s="134"/>
      <c r="I789" s="132"/>
      <c r="J789" s="30"/>
      <c r="K789" s="130"/>
      <c r="L789" s="30"/>
      <c r="M789" s="128"/>
      <c r="N789" s="35"/>
      <c r="O789" s="34"/>
      <c r="P789" s="64"/>
      <c r="Q789" s="35"/>
      <c r="R789" s="36"/>
      <c r="Y789" s="43"/>
      <c r="Z789" s="43"/>
    </row>
    <row r="790" spans="1:26" s="17" customFormat="1" ht="15" customHeight="1" x14ac:dyDescent="0.2">
      <c r="A790" s="127" t="s">
        <v>510</v>
      </c>
      <c r="B790" s="135" t="s">
        <v>2061</v>
      </c>
      <c r="C790" s="127" t="s">
        <v>53</v>
      </c>
      <c r="D790" s="28"/>
      <c r="E790" s="133">
        <v>43210</v>
      </c>
      <c r="F790" s="133">
        <v>43213</v>
      </c>
      <c r="G790" s="133">
        <v>43241</v>
      </c>
      <c r="H790" s="133">
        <v>43244</v>
      </c>
      <c r="I790" s="131" t="s">
        <v>28</v>
      </c>
      <c r="J790" s="30"/>
      <c r="K790" s="129" t="s">
        <v>94</v>
      </c>
      <c r="L790" s="30"/>
      <c r="M790" s="127" t="s">
        <v>14</v>
      </c>
      <c r="N790" s="28"/>
      <c r="O790" s="33"/>
      <c r="P790" s="62"/>
      <c r="Q790" s="35"/>
      <c r="R790" s="36"/>
      <c r="Y790" s="43"/>
      <c r="Z790" s="43"/>
    </row>
    <row r="791" spans="1:26" s="17" customFormat="1" ht="15" customHeight="1" x14ac:dyDescent="0.2">
      <c r="A791" s="128"/>
      <c r="B791" s="136"/>
      <c r="C791" s="128"/>
      <c r="D791" s="28"/>
      <c r="E791" s="134"/>
      <c r="F791" s="134"/>
      <c r="G791" s="134"/>
      <c r="H791" s="134"/>
      <c r="I791" s="132"/>
      <c r="J791" s="30"/>
      <c r="K791" s="130"/>
      <c r="L791" s="30"/>
      <c r="M791" s="128"/>
      <c r="N791" s="28"/>
      <c r="O791" s="34"/>
      <c r="P791" s="64"/>
      <c r="Q791" s="28"/>
      <c r="R791" s="36"/>
      <c r="Y791" s="43"/>
      <c r="Z791" s="43"/>
    </row>
    <row r="792" spans="1:26" s="17" customFormat="1" ht="12.75" customHeight="1" x14ac:dyDescent="0.2">
      <c r="A792" s="127" t="s">
        <v>511</v>
      </c>
      <c r="B792" s="135" t="s">
        <v>2062</v>
      </c>
      <c r="C792" s="127" t="s">
        <v>53</v>
      </c>
      <c r="D792" s="28"/>
      <c r="E792" s="133">
        <v>43213</v>
      </c>
      <c r="F792" s="133">
        <v>43214</v>
      </c>
      <c r="G792" s="133">
        <v>43242</v>
      </c>
      <c r="H792" s="133">
        <v>43234</v>
      </c>
      <c r="I792" s="131" t="s">
        <v>16</v>
      </c>
      <c r="J792" s="30"/>
      <c r="K792" s="129" t="s">
        <v>94</v>
      </c>
      <c r="L792" s="30"/>
      <c r="M792" s="127" t="s">
        <v>14</v>
      </c>
      <c r="N792" s="28"/>
      <c r="O792" s="33"/>
      <c r="P792" s="63"/>
      <c r="Q792" s="35"/>
      <c r="R792" s="36"/>
      <c r="Y792" s="43"/>
      <c r="Z792" s="43"/>
    </row>
    <row r="793" spans="1:26" s="17" customFormat="1" ht="12.75" customHeight="1" x14ac:dyDescent="0.2">
      <c r="A793" s="128"/>
      <c r="B793" s="136"/>
      <c r="C793" s="128"/>
      <c r="D793" s="28"/>
      <c r="E793" s="134"/>
      <c r="F793" s="134"/>
      <c r="G793" s="134"/>
      <c r="H793" s="134"/>
      <c r="I793" s="132"/>
      <c r="J793" s="30"/>
      <c r="K793" s="130"/>
      <c r="L793" s="30"/>
      <c r="M793" s="128"/>
      <c r="N793" s="28"/>
      <c r="O793" s="34"/>
      <c r="P793" s="64"/>
      <c r="Q793" s="35"/>
      <c r="R793" s="36"/>
      <c r="Y793" s="43"/>
      <c r="Z793" s="43"/>
    </row>
    <row r="794" spans="1:26" s="17" customFormat="1" ht="15" customHeight="1" x14ac:dyDescent="0.2">
      <c r="A794" s="127" t="s">
        <v>512</v>
      </c>
      <c r="B794" s="135" t="s">
        <v>2063</v>
      </c>
      <c r="C794" s="127" t="s">
        <v>53</v>
      </c>
      <c r="D794" s="28"/>
      <c r="E794" s="133">
        <v>43213</v>
      </c>
      <c r="F794" s="133">
        <v>43214</v>
      </c>
      <c r="G794" s="133">
        <v>43242</v>
      </c>
      <c r="H794" s="133">
        <v>43235</v>
      </c>
      <c r="I794" s="131" t="s">
        <v>16</v>
      </c>
      <c r="J794" s="30"/>
      <c r="K794" s="129" t="s">
        <v>94</v>
      </c>
      <c r="L794" s="30"/>
      <c r="M794" s="127" t="s">
        <v>14</v>
      </c>
      <c r="N794" s="28"/>
      <c r="O794" s="33"/>
      <c r="P794" s="63"/>
      <c r="Q794" s="35"/>
      <c r="R794" s="36"/>
      <c r="Y794" s="43"/>
      <c r="Z794" s="43"/>
    </row>
    <row r="795" spans="1:26" s="17" customFormat="1" ht="15" customHeight="1" x14ac:dyDescent="0.2">
      <c r="A795" s="128"/>
      <c r="B795" s="136"/>
      <c r="C795" s="128"/>
      <c r="D795" s="28"/>
      <c r="E795" s="134"/>
      <c r="F795" s="134"/>
      <c r="G795" s="134"/>
      <c r="H795" s="134"/>
      <c r="I795" s="132"/>
      <c r="J795" s="30"/>
      <c r="K795" s="130"/>
      <c r="L795" s="30"/>
      <c r="M795" s="128"/>
      <c r="N795" s="35"/>
      <c r="O795" s="34"/>
      <c r="P795" s="64"/>
      <c r="Q795" s="35"/>
      <c r="R795" s="36"/>
      <c r="Y795" s="43"/>
      <c r="Z795" s="43"/>
    </row>
    <row r="796" spans="1:26" s="17" customFormat="1" ht="15" customHeight="1" x14ac:dyDescent="0.2">
      <c r="A796" s="127" t="s">
        <v>513</v>
      </c>
      <c r="B796" s="135" t="s">
        <v>2092</v>
      </c>
      <c r="C796" s="127" t="s">
        <v>53</v>
      </c>
      <c r="D796" s="28"/>
      <c r="E796" s="133">
        <v>43214</v>
      </c>
      <c r="F796" s="133">
        <v>43215</v>
      </c>
      <c r="G796" s="133">
        <v>43243</v>
      </c>
      <c r="H796" s="133">
        <v>43235</v>
      </c>
      <c r="I796" s="131" t="s">
        <v>16</v>
      </c>
      <c r="J796" s="30"/>
      <c r="K796" s="129" t="s">
        <v>94</v>
      </c>
      <c r="L796" s="30"/>
      <c r="M796" s="127" t="s">
        <v>14</v>
      </c>
      <c r="N796" s="28"/>
      <c r="O796" s="33"/>
      <c r="P796" s="62"/>
      <c r="Q796" s="35"/>
      <c r="R796" s="36"/>
      <c r="Y796" s="43"/>
      <c r="Z796" s="43"/>
    </row>
    <row r="797" spans="1:26" s="17" customFormat="1" ht="15" customHeight="1" x14ac:dyDescent="0.2">
      <c r="A797" s="128"/>
      <c r="B797" s="136"/>
      <c r="C797" s="128"/>
      <c r="D797" s="28"/>
      <c r="E797" s="134"/>
      <c r="F797" s="134"/>
      <c r="G797" s="134"/>
      <c r="H797" s="134"/>
      <c r="I797" s="132"/>
      <c r="J797" s="30"/>
      <c r="K797" s="130"/>
      <c r="L797" s="30"/>
      <c r="M797" s="128"/>
      <c r="N797" s="28"/>
      <c r="O797" s="34"/>
      <c r="P797" s="64"/>
      <c r="Q797" s="28"/>
      <c r="R797" s="36"/>
      <c r="Y797" s="43"/>
      <c r="Z797" s="43"/>
    </row>
    <row r="798" spans="1:26" s="17" customFormat="1" ht="12.75" customHeight="1" x14ac:dyDescent="0.2">
      <c r="A798" s="127" t="s">
        <v>514</v>
      </c>
      <c r="B798" s="135" t="s">
        <v>2065</v>
      </c>
      <c r="C798" s="127" t="s">
        <v>53</v>
      </c>
      <c r="D798" s="28"/>
      <c r="E798" s="133">
        <v>43214</v>
      </c>
      <c r="F798" s="133">
        <v>43215</v>
      </c>
      <c r="G798" s="133">
        <v>43243</v>
      </c>
      <c r="H798" s="133">
        <v>43235</v>
      </c>
      <c r="I798" s="131" t="s">
        <v>16</v>
      </c>
      <c r="J798" s="30"/>
      <c r="K798" s="129" t="s">
        <v>94</v>
      </c>
      <c r="L798" s="30"/>
      <c r="M798" s="127" t="s">
        <v>14</v>
      </c>
      <c r="N798" s="28"/>
      <c r="O798" s="33"/>
      <c r="P798" s="63"/>
      <c r="Q798" s="35"/>
      <c r="R798" s="36"/>
      <c r="Y798" s="43"/>
      <c r="Z798" s="43"/>
    </row>
    <row r="799" spans="1:26" s="17" customFormat="1" ht="12.75" customHeight="1" x14ac:dyDescent="0.2">
      <c r="A799" s="128"/>
      <c r="B799" s="136"/>
      <c r="C799" s="128"/>
      <c r="D799" s="28"/>
      <c r="E799" s="134"/>
      <c r="F799" s="134"/>
      <c r="G799" s="134"/>
      <c r="H799" s="134"/>
      <c r="I799" s="132"/>
      <c r="J799" s="30"/>
      <c r="K799" s="130"/>
      <c r="L799" s="30"/>
      <c r="M799" s="128"/>
      <c r="N799" s="28"/>
      <c r="O799" s="34"/>
      <c r="P799" s="64"/>
      <c r="Q799" s="35"/>
      <c r="R799" s="36"/>
      <c r="Y799" s="43"/>
      <c r="Z799" s="43"/>
    </row>
    <row r="800" spans="1:26" s="17" customFormat="1" ht="15" customHeight="1" x14ac:dyDescent="0.2">
      <c r="A800" s="127" t="s">
        <v>515</v>
      </c>
      <c r="B800" s="135" t="s">
        <v>2093</v>
      </c>
      <c r="C800" s="127" t="s">
        <v>53</v>
      </c>
      <c r="D800" s="28"/>
      <c r="E800" s="133">
        <v>43214</v>
      </c>
      <c r="F800" s="133">
        <v>43215</v>
      </c>
      <c r="G800" s="133">
        <v>43243</v>
      </c>
      <c r="H800" s="133">
        <v>43236</v>
      </c>
      <c r="I800" s="131" t="s">
        <v>16</v>
      </c>
      <c r="J800" s="30"/>
      <c r="K800" s="129" t="s">
        <v>94</v>
      </c>
      <c r="L800" s="30"/>
      <c r="M800" s="127" t="s">
        <v>15</v>
      </c>
      <c r="N800" s="28"/>
      <c r="O800" s="33"/>
      <c r="P800" s="63" t="s">
        <v>1683</v>
      </c>
      <c r="Q800" s="35"/>
      <c r="R800" s="36"/>
      <c r="Y800" s="43"/>
      <c r="Z800" s="43"/>
    </row>
    <row r="801" spans="1:26" s="17" customFormat="1" ht="15" customHeight="1" x14ac:dyDescent="0.2">
      <c r="A801" s="128"/>
      <c r="B801" s="136"/>
      <c r="C801" s="128"/>
      <c r="D801" s="28"/>
      <c r="E801" s="134"/>
      <c r="F801" s="134"/>
      <c r="G801" s="134"/>
      <c r="H801" s="134"/>
      <c r="I801" s="132"/>
      <c r="J801" s="30"/>
      <c r="K801" s="130"/>
      <c r="L801" s="30"/>
      <c r="M801" s="128"/>
      <c r="N801" s="35"/>
      <c r="O801" s="34"/>
      <c r="P801" s="64"/>
      <c r="Q801" s="35"/>
      <c r="R801" s="36"/>
      <c r="Y801" s="43"/>
      <c r="Z801" s="43"/>
    </row>
    <row r="802" spans="1:26" s="17" customFormat="1" ht="15" customHeight="1" x14ac:dyDescent="0.2">
      <c r="A802" s="127" t="s">
        <v>516</v>
      </c>
      <c r="B802" s="135" t="s">
        <v>2066</v>
      </c>
      <c r="C802" s="127" t="s">
        <v>53</v>
      </c>
      <c r="D802" s="28"/>
      <c r="E802" s="133">
        <v>43214</v>
      </c>
      <c r="F802" s="133">
        <v>43215</v>
      </c>
      <c r="G802" s="133">
        <v>43243</v>
      </c>
      <c r="H802" s="133">
        <v>43236</v>
      </c>
      <c r="I802" s="131" t="s">
        <v>16</v>
      </c>
      <c r="J802" s="30"/>
      <c r="K802" s="129" t="s">
        <v>94</v>
      </c>
      <c r="L802" s="30"/>
      <c r="M802" s="127" t="s">
        <v>14</v>
      </c>
      <c r="N802" s="28"/>
      <c r="O802" s="33"/>
      <c r="P802" s="62"/>
      <c r="Q802" s="35"/>
      <c r="R802" s="36"/>
      <c r="Y802" s="43"/>
      <c r="Z802" s="43"/>
    </row>
    <row r="803" spans="1:26" s="17" customFormat="1" ht="15" customHeight="1" x14ac:dyDescent="0.2">
      <c r="A803" s="128"/>
      <c r="B803" s="136"/>
      <c r="C803" s="128"/>
      <c r="D803" s="28"/>
      <c r="E803" s="134"/>
      <c r="F803" s="134"/>
      <c r="G803" s="134"/>
      <c r="H803" s="134"/>
      <c r="I803" s="132"/>
      <c r="J803" s="30"/>
      <c r="K803" s="130"/>
      <c r="L803" s="30"/>
      <c r="M803" s="128"/>
      <c r="N803" s="28"/>
      <c r="O803" s="34"/>
      <c r="P803" s="64"/>
      <c r="Q803" s="28"/>
      <c r="R803" s="36"/>
      <c r="Y803" s="43"/>
      <c r="Z803" s="43"/>
    </row>
    <row r="804" spans="1:26" s="17" customFormat="1" ht="12.75" customHeight="1" x14ac:dyDescent="0.2">
      <c r="A804" s="127" t="s">
        <v>517</v>
      </c>
      <c r="B804" s="135" t="s">
        <v>2067</v>
      </c>
      <c r="C804" s="127" t="s">
        <v>53</v>
      </c>
      <c r="D804" s="28"/>
      <c r="E804" s="133">
        <v>43214</v>
      </c>
      <c r="F804" s="133">
        <v>43215</v>
      </c>
      <c r="G804" s="133">
        <v>43243</v>
      </c>
      <c r="H804" s="133">
        <v>43236</v>
      </c>
      <c r="I804" s="131" t="s">
        <v>16</v>
      </c>
      <c r="J804" s="30"/>
      <c r="K804" s="129" t="s">
        <v>94</v>
      </c>
      <c r="L804" s="30"/>
      <c r="M804" s="127" t="s">
        <v>14</v>
      </c>
      <c r="N804" s="28"/>
      <c r="O804" s="33"/>
      <c r="P804" s="63"/>
      <c r="Q804" s="35"/>
      <c r="R804" s="36"/>
      <c r="Y804" s="43"/>
      <c r="Z804" s="43"/>
    </row>
    <row r="805" spans="1:26" s="17" customFormat="1" ht="12.75" customHeight="1" x14ac:dyDescent="0.2">
      <c r="A805" s="128"/>
      <c r="B805" s="136"/>
      <c r="C805" s="128"/>
      <c r="D805" s="28"/>
      <c r="E805" s="134"/>
      <c r="F805" s="134"/>
      <c r="G805" s="134"/>
      <c r="H805" s="134"/>
      <c r="I805" s="132"/>
      <c r="J805" s="30"/>
      <c r="K805" s="130"/>
      <c r="L805" s="30"/>
      <c r="M805" s="128"/>
      <c r="N805" s="28"/>
      <c r="O805" s="34"/>
      <c r="P805" s="64"/>
      <c r="Q805" s="35"/>
      <c r="R805" s="36"/>
      <c r="Y805" s="43"/>
      <c r="Z805" s="43"/>
    </row>
    <row r="806" spans="1:26" s="17" customFormat="1" ht="15" customHeight="1" x14ac:dyDescent="0.2">
      <c r="A806" s="127" t="s">
        <v>518</v>
      </c>
      <c r="B806" s="135" t="s">
        <v>2094</v>
      </c>
      <c r="C806" s="127" t="s">
        <v>53</v>
      </c>
      <c r="D806" s="28"/>
      <c r="E806" s="133">
        <v>43215</v>
      </c>
      <c r="F806" s="133">
        <v>43216</v>
      </c>
      <c r="G806" s="133">
        <v>43244</v>
      </c>
      <c r="H806" s="133">
        <v>43238</v>
      </c>
      <c r="I806" s="131" t="s">
        <v>16</v>
      </c>
      <c r="J806" s="30"/>
      <c r="K806" s="129" t="s">
        <v>94</v>
      </c>
      <c r="L806" s="30"/>
      <c r="M806" s="127" t="s">
        <v>14</v>
      </c>
      <c r="N806" s="28"/>
      <c r="O806" s="33"/>
      <c r="P806" s="63"/>
      <c r="Q806" s="35"/>
      <c r="R806" s="36"/>
      <c r="Y806" s="43"/>
      <c r="Z806" s="43"/>
    </row>
    <row r="807" spans="1:26" s="17" customFormat="1" ht="15" customHeight="1" x14ac:dyDescent="0.2">
      <c r="A807" s="128"/>
      <c r="B807" s="136"/>
      <c r="C807" s="128"/>
      <c r="D807" s="28"/>
      <c r="E807" s="134"/>
      <c r="F807" s="134"/>
      <c r="G807" s="134"/>
      <c r="H807" s="134"/>
      <c r="I807" s="132"/>
      <c r="J807" s="30"/>
      <c r="K807" s="130"/>
      <c r="L807" s="30"/>
      <c r="M807" s="128"/>
      <c r="N807" s="35"/>
      <c r="O807" s="34"/>
      <c r="P807" s="64"/>
      <c r="Q807" s="35"/>
      <c r="R807" s="36"/>
      <c r="Y807" s="43"/>
      <c r="Z807" s="43"/>
    </row>
    <row r="808" spans="1:26" s="17" customFormat="1" ht="15" customHeight="1" x14ac:dyDescent="0.2">
      <c r="A808" s="127" t="s">
        <v>519</v>
      </c>
      <c r="B808" s="135" t="s">
        <v>2068</v>
      </c>
      <c r="C808" s="127" t="s">
        <v>53</v>
      </c>
      <c r="D808" s="28"/>
      <c r="E808" s="133">
        <v>43215</v>
      </c>
      <c r="F808" s="133">
        <v>43216</v>
      </c>
      <c r="G808" s="133">
        <v>43244</v>
      </c>
      <c r="H808" s="133">
        <v>43236</v>
      </c>
      <c r="I808" s="131" t="s">
        <v>16</v>
      </c>
      <c r="J808" s="30"/>
      <c r="K808" s="129" t="s">
        <v>94</v>
      </c>
      <c r="L808" s="30"/>
      <c r="M808" s="127" t="s">
        <v>14</v>
      </c>
      <c r="N808" s="28"/>
      <c r="O808" s="33"/>
      <c r="P808" s="63"/>
      <c r="Q808" s="35"/>
      <c r="R808" s="36"/>
      <c r="Y808" s="43"/>
      <c r="Z808" s="43"/>
    </row>
    <row r="809" spans="1:26" s="17" customFormat="1" ht="12.75" customHeight="1" x14ac:dyDescent="0.2">
      <c r="A809" s="128"/>
      <c r="B809" s="136"/>
      <c r="C809" s="128"/>
      <c r="D809" s="28"/>
      <c r="E809" s="134"/>
      <c r="F809" s="134"/>
      <c r="G809" s="134"/>
      <c r="H809" s="134"/>
      <c r="I809" s="132"/>
      <c r="J809" s="30"/>
      <c r="K809" s="130"/>
      <c r="L809" s="30"/>
      <c r="M809" s="128"/>
      <c r="N809" s="28"/>
      <c r="O809" s="34"/>
      <c r="P809" s="64"/>
      <c r="Q809" s="35"/>
      <c r="R809" s="36"/>
      <c r="Y809" s="43"/>
      <c r="Z809" s="43"/>
    </row>
    <row r="810" spans="1:26" s="17" customFormat="1" ht="15" customHeight="1" x14ac:dyDescent="0.2">
      <c r="A810" s="127" t="s">
        <v>520</v>
      </c>
      <c r="B810" s="135" t="s">
        <v>2069</v>
      </c>
      <c r="C810" s="127" t="s">
        <v>53</v>
      </c>
      <c r="D810" s="28"/>
      <c r="E810" s="133">
        <v>43215</v>
      </c>
      <c r="F810" s="133">
        <v>43216</v>
      </c>
      <c r="G810" s="133">
        <v>43244</v>
      </c>
      <c r="H810" s="133">
        <v>43236</v>
      </c>
      <c r="I810" s="131" t="s">
        <v>16</v>
      </c>
      <c r="J810" s="30"/>
      <c r="K810" s="129" t="s">
        <v>94</v>
      </c>
      <c r="L810" s="30"/>
      <c r="M810" s="127" t="s">
        <v>14</v>
      </c>
      <c r="N810" s="28"/>
      <c r="O810" s="33"/>
      <c r="P810" s="63"/>
      <c r="Q810" s="35"/>
      <c r="R810" s="36"/>
      <c r="Y810" s="43"/>
      <c r="Z810" s="43"/>
    </row>
    <row r="811" spans="1:26" s="17" customFormat="1" ht="15" customHeight="1" x14ac:dyDescent="0.2">
      <c r="A811" s="128"/>
      <c r="B811" s="136"/>
      <c r="C811" s="128"/>
      <c r="D811" s="28"/>
      <c r="E811" s="134"/>
      <c r="F811" s="134"/>
      <c r="G811" s="134"/>
      <c r="H811" s="134"/>
      <c r="I811" s="132"/>
      <c r="J811" s="30"/>
      <c r="K811" s="130"/>
      <c r="L811" s="30"/>
      <c r="M811" s="128"/>
      <c r="N811" s="35"/>
      <c r="O811" s="34"/>
      <c r="P811" s="64"/>
      <c r="Q811" s="35"/>
      <c r="R811" s="36"/>
      <c r="Y811" s="43"/>
      <c r="Z811" s="43"/>
    </row>
    <row r="812" spans="1:26" s="17" customFormat="1" ht="15" customHeight="1" x14ac:dyDescent="0.2">
      <c r="A812" s="127" t="s">
        <v>521</v>
      </c>
      <c r="B812" s="135" t="s">
        <v>2095</v>
      </c>
      <c r="C812" s="127" t="s">
        <v>53</v>
      </c>
      <c r="D812" s="28"/>
      <c r="E812" s="133">
        <v>43215</v>
      </c>
      <c r="F812" s="133">
        <v>43216</v>
      </c>
      <c r="G812" s="133">
        <v>43244</v>
      </c>
      <c r="H812" s="133">
        <v>43231</v>
      </c>
      <c r="I812" s="131" t="s">
        <v>16</v>
      </c>
      <c r="J812" s="30"/>
      <c r="K812" s="129" t="s">
        <v>94</v>
      </c>
      <c r="L812" s="30"/>
      <c r="M812" s="127" t="s">
        <v>14</v>
      </c>
      <c r="N812" s="28"/>
      <c r="O812" s="33"/>
      <c r="P812" s="62"/>
      <c r="Q812" s="35"/>
      <c r="R812" s="36"/>
      <c r="Y812" s="43"/>
      <c r="Z812" s="43"/>
    </row>
    <row r="813" spans="1:26" s="17" customFormat="1" ht="15" customHeight="1" x14ac:dyDescent="0.2">
      <c r="A813" s="128"/>
      <c r="B813" s="136"/>
      <c r="C813" s="128"/>
      <c r="D813" s="28"/>
      <c r="E813" s="134"/>
      <c r="F813" s="134"/>
      <c r="G813" s="134"/>
      <c r="H813" s="134"/>
      <c r="I813" s="132"/>
      <c r="J813" s="30"/>
      <c r="K813" s="130"/>
      <c r="L813" s="30"/>
      <c r="M813" s="128"/>
      <c r="N813" s="28"/>
      <c r="O813" s="34"/>
      <c r="P813" s="64"/>
      <c r="Q813" s="28"/>
      <c r="R813" s="36"/>
      <c r="Y813" s="43"/>
      <c r="Z813" s="43"/>
    </row>
    <row r="814" spans="1:26" s="17" customFormat="1" ht="12.75" customHeight="1" x14ac:dyDescent="0.2">
      <c r="A814" s="127" t="s">
        <v>522</v>
      </c>
      <c r="B814" s="135" t="s">
        <v>2070</v>
      </c>
      <c r="C814" s="127" t="s">
        <v>53</v>
      </c>
      <c r="D814" s="28"/>
      <c r="E814" s="133">
        <v>43215</v>
      </c>
      <c r="F814" s="133">
        <v>43216</v>
      </c>
      <c r="G814" s="133">
        <v>43244</v>
      </c>
      <c r="H814" s="133">
        <v>43220</v>
      </c>
      <c r="I814" s="131" t="s">
        <v>16</v>
      </c>
      <c r="J814" s="30"/>
      <c r="K814" s="129" t="s">
        <v>94</v>
      </c>
      <c r="L814" s="30"/>
      <c r="M814" s="127" t="s">
        <v>17</v>
      </c>
      <c r="N814" s="28"/>
      <c r="O814" s="33" t="s">
        <v>71</v>
      </c>
      <c r="P814" s="63"/>
      <c r="Q814" s="35"/>
      <c r="R814" s="36"/>
      <c r="Y814" s="43"/>
      <c r="Z814" s="43"/>
    </row>
    <row r="815" spans="1:26" s="17" customFormat="1" ht="12.75" customHeight="1" x14ac:dyDescent="0.2">
      <c r="A815" s="128"/>
      <c r="B815" s="136"/>
      <c r="C815" s="128"/>
      <c r="D815" s="28"/>
      <c r="E815" s="134"/>
      <c r="F815" s="134"/>
      <c r="G815" s="134"/>
      <c r="H815" s="134"/>
      <c r="I815" s="132"/>
      <c r="J815" s="30"/>
      <c r="K815" s="130"/>
      <c r="L815" s="30"/>
      <c r="M815" s="128"/>
      <c r="N815" s="28"/>
      <c r="O815" s="34"/>
      <c r="P815" s="64"/>
      <c r="Q815" s="35"/>
      <c r="R815" s="36"/>
      <c r="Y815" s="43"/>
      <c r="Z815" s="43"/>
    </row>
    <row r="816" spans="1:26" s="17" customFormat="1" ht="15" customHeight="1" x14ac:dyDescent="0.2">
      <c r="A816" s="127" t="s">
        <v>523</v>
      </c>
      <c r="B816" s="135" t="s">
        <v>2071</v>
      </c>
      <c r="C816" s="127" t="s">
        <v>53</v>
      </c>
      <c r="D816" s="28"/>
      <c r="E816" s="133">
        <v>43215</v>
      </c>
      <c r="F816" s="133">
        <v>43216</v>
      </c>
      <c r="G816" s="133">
        <v>43244</v>
      </c>
      <c r="H816" s="133">
        <v>43228</v>
      </c>
      <c r="I816" s="131" t="s">
        <v>16</v>
      </c>
      <c r="J816" s="30"/>
      <c r="K816" s="129" t="s">
        <v>94</v>
      </c>
      <c r="L816" s="30"/>
      <c r="M816" s="127" t="s">
        <v>14</v>
      </c>
      <c r="N816" s="28"/>
      <c r="O816" s="33"/>
      <c r="P816" s="63"/>
      <c r="Q816" s="35"/>
      <c r="R816" s="36"/>
      <c r="Y816" s="43"/>
      <c r="Z816" s="43"/>
    </row>
    <row r="817" spans="1:26" s="17" customFormat="1" ht="15" customHeight="1" x14ac:dyDescent="0.2">
      <c r="A817" s="128"/>
      <c r="B817" s="136"/>
      <c r="C817" s="128"/>
      <c r="D817" s="28"/>
      <c r="E817" s="134"/>
      <c r="F817" s="134"/>
      <c r="G817" s="134"/>
      <c r="H817" s="134"/>
      <c r="I817" s="132"/>
      <c r="J817" s="30"/>
      <c r="K817" s="130"/>
      <c r="L817" s="30"/>
      <c r="M817" s="128"/>
      <c r="N817" s="35"/>
      <c r="O817" s="34"/>
      <c r="P817" s="64"/>
      <c r="Q817" s="35"/>
      <c r="R817" s="36"/>
      <c r="Y817" s="43"/>
      <c r="Z817" s="43"/>
    </row>
    <row r="818" spans="1:26" s="17" customFormat="1" ht="15" customHeight="1" x14ac:dyDescent="0.2">
      <c r="A818" s="127" t="s">
        <v>524</v>
      </c>
      <c r="B818" s="135" t="s">
        <v>2072</v>
      </c>
      <c r="C818" s="127" t="s">
        <v>53</v>
      </c>
      <c r="D818" s="28"/>
      <c r="E818" s="133">
        <v>43215</v>
      </c>
      <c r="F818" s="133">
        <v>43216</v>
      </c>
      <c r="G818" s="133">
        <v>43244</v>
      </c>
      <c r="H818" s="133">
        <v>43245</v>
      </c>
      <c r="I818" s="131" t="s">
        <v>28</v>
      </c>
      <c r="J818" s="30"/>
      <c r="K818" s="129" t="s">
        <v>94</v>
      </c>
      <c r="L818" s="30"/>
      <c r="M818" s="127" t="s">
        <v>15</v>
      </c>
      <c r="N818" s="28"/>
      <c r="O818" s="33"/>
      <c r="P818" s="62" t="s">
        <v>2174</v>
      </c>
      <c r="Q818" s="35"/>
      <c r="R818" s="36"/>
      <c r="Y818" s="43"/>
      <c r="Z818" s="43"/>
    </row>
    <row r="819" spans="1:26" s="17" customFormat="1" ht="15" customHeight="1" x14ac:dyDescent="0.2">
      <c r="A819" s="128"/>
      <c r="B819" s="136"/>
      <c r="C819" s="128"/>
      <c r="D819" s="28"/>
      <c r="E819" s="134"/>
      <c r="F819" s="134"/>
      <c r="G819" s="134"/>
      <c r="H819" s="134"/>
      <c r="I819" s="132"/>
      <c r="J819" s="30"/>
      <c r="K819" s="130"/>
      <c r="L819" s="30"/>
      <c r="M819" s="128"/>
      <c r="N819" s="28"/>
      <c r="O819" s="34"/>
      <c r="P819" s="64"/>
      <c r="Q819" s="28"/>
      <c r="R819" s="36"/>
      <c r="Y819" s="43"/>
      <c r="Z819" s="43"/>
    </row>
    <row r="820" spans="1:26" s="17" customFormat="1" ht="12.75" customHeight="1" x14ac:dyDescent="0.2">
      <c r="A820" s="127" t="s">
        <v>525</v>
      </c>
      <c r="B820" s="135" t="s">
        <v>2073</v>
      </c>
      <c r="C820" s="127" t="s">
        <v>53</v>
      </c>
      <c r="D820" s="28"/>
      <c r="E820" s="133">
        <v>43215</v>
      </c>
      <c r="F820" s="133">
        <v>43216</v>
      </c>
      <c r="G820" s="133">
        <v>43244</v>
      </c>
      <c r="H820" s="133">
        <v>43220</v>
      </c>
      <c r="I820" s="131" t="s">
        <v>16</v>
      </c>
      <c r="J820" s="30"/>
      <c r="K820" s="129" t="s">
        <v>94</v>
      </c>
      <c r="L820" s="30"/>
      <c r="M820" s="127" t="s">
        <v>14</v>
      </c>
      <c r="N820" s="28"/>
      <c r="O820" s="33"/>
      <c r="P820" s="63"/>
      <c r="Q820" s="35"/>
      <c r="R820" s="36"/>
      <c r="Y820" s="43"/>
      <c r="Z820" s="43"/>
    </row>
    <row r="821" spans="1:26" s="17" customFormat="1" ht="12.75" customHeight="1" x14ac:dyDescent="0.2">
      <c r="A821" s="128"/>
      <c r="B821" s="136"/>
      <c r="C821" s="128"/>
      <c r="D821" s="28"/>
      <c r="E821" s="134"/>
      <c r="F821" s="134"/>
      <c r="G821" s="134"/>
      <c r="H821" s="134"/>
      <c r="I821" s="132"/>
      <c r="J821" s="30"/>
      <c r="K821" s="130"/>
      <c r="L821" s="30"/>
      <c r="M821" s="128"/>
      <c r="N821" s="28"/>
      <c r="O821" s="34"/>
      <c r="P821" s="64"/>
      <c r="Q821" s="35"/>
      <c r="R821" s="36"/>
      <c r="Y821" s="43"/>
      <c r="Z821" s="43"/>
    </row>
    <row r="822" spans="1:26" s="17" customFormat="1" ht="15" customHeight="1" x14ac:dyDescent="0.2">
      <c r="A822" s="127" t="s">
        <v>526</v>
      </c>
      <c r="B822" s="135" t="s">
        <v>2074</v>
      </c>
      <c r="C822" s="127" t="s">
        <v>53</v>
      </c>
      <c r="D822" s="28"/>
      <c r="E822" s="133">
        <v>43215</v>
      </c>
      <c r="F822" s="133">
        <v>43216</v>
      </c>
      <c r="G822" s="133">
        <v>43244</v>
      </c>
      <c r="H822" s="133">
        <v>43237</v>
      </c>
      <c r="I822" s="131" t="s">
        <v>16</v>
      </c>
      <c r="J822" s="30"/>
      <c r="K822" s="129" t="s">
        <v>94</v>
      </c>
      <c r="L822" s="30"/>
      <c r="M822" s="127" t="s">
        <v>14</v>
      </c>
      <c r="N822" s="28"/>
      <c r="O822" s="33"/>
      <c r="P822" s="63"/>
      <c r="Q822" s="35"/>
      <c r="R822" s="36"/>
      <c r="Y822" s="43"/>
      <c r="Z822" s="43"/>
    </row>
    <row r="823" spans="1:26" s="17" customFormat="1" ht="15" customHeight="1" x14ac:dyDescent="0.2">
      <c r="A823" s="128"/>
      <c r="B823" s="136"/>
      <c r="C823" s="128"/>
      <c r="D823" s="28"/>
      <c r="E823" s="134"/>
      <c r="F823" s="134"/>
      <c r="G823" s="134"/>
      <c r="H823" s="134"/>
      <c r="I823" s="132"/>
      <c r="J823" s="30"/>
      <c r="K823" s="130"/>
      <c r="L823" s="30"/>
      <c r="M823" s="128"/>
      <c r="N823" s="35"/>
      <c r="O823" s="34"/>
      <c r="P823" s="64"/>
      <c r="Q823" s="35"/>
      <c r="R823" s="36"/>
      <c r="Y823" s="43"/>
      <c r="Z823" s="43"/>
    </row>
    <row r="824" spans="1:26" s="17" customFormat="1" ht="15" customHeight="1" x14ac:dyDescent="0.2">
      <c r="A824" s="127" t="s">
        <v>527</v>
      </c>
      <c r="B824" s="135" t="s">
        <v>2075</v>
      </c>
      <c r="C824" s="127" t="s">
        <v>53</v>
      </c>
      <c r="D824" s="28"/>
      <c r="E824" s="133">
        <v>43215</v>
      </c>
      <c r="F824" s="133">
        <v>43216</v>
      </c>
      <c r="G824" s="133">
        <v>43244</v>
      </c>
      <c r="H824" s="133">
        <v>43236</v>
      </c>
      <c r="I824" s="131" t="s">
        <v>16</v>
      </c>
      <c r="J824" s="30"/>
      <c r="K824" s="129" t="s">
        <v>94</v>
      </c>
      <c r="L824" s="30"/>
      <c r="M824" s="127" t="s">
        <v>14</v>
      </c>
      <c r="N824" s="28"/>
      <c r="O824" s="33"/>
      <c r="P824" s="62"/>
      <c r="Q824" s="35"/>
      <c r="R824" s="36"/>
      <c r="Y824" s="43"/>
      <c r="Z824" s="43"/>
    </row>
    <row r="825" spans="1:26" s="17" customFormat="1" ht="15" customHeight="1" x14ac:dyDescent="0.2">
      <c r="A825" s="128"/>
      <c r="B825" s="136"/>
      <c r="C825" s="128"/>
      <c r="D825" s="28"/>
      <c r="E825" s="134"/>
      <c r="F825" s="134"/>
      <c r="G825" s="134"/>
      <c r="H825" s="134"/>
      <c r="I825" s="132"/>
      <c r="J825" s="30"/>
      <c r="K825" s="130"/>
      <c r="L825" s="30"/>
      <c r="M825" s="128"/>
      <c r="N825" s="28"/>
      <c r="O825" s="34"/>
      <c r="P825" s="64"/>
      <c r="Q825" s="28"/>
      <c r="R825" s="36"/>
      <c r="Y825" s="43"/>
      <c r="Z825" s="43"/>
    </row>
    <row r="826" spans="1:26" s="17" customFormat="1" ht="12.75" customHeight="1" x14ac:dyDescent="0.2">
      <c r="A826" s="127" t="s">
        <v>528</v>
      </c>
      <c r="B826" s="135" t="s">
        <v>2076</v>
      </c>
      <c r="C826" s="127" t="s">
        <v>53</v>
      </c>
      <c r="D826" s="28"/>
      <c r="E826" s="133">
        <v>43216</v>
      </c>
      <c r="F826" s="133">
        <v>43217</v>
      </c>
      <c r="G826" s="133">
        <v>43245</v>
      </c>
      <c r="H826" s="133">
        <v>43237</v>
      </c>
      <c r="I826" s="131" t="s">
        <v>16</v>
      </c>
      <c r="J826" s="30"/>
      <c r="K826" s="129" t="s">
        <v>94</v>
      </c>
      <c r="L826" s="30"/>
      <c r="M826" s="127" t="s">
        <v>14</v>
      </c>
      <c r="N826" s="28"/>
      <c r="O826" s="33"/>
      <c r="P826" s="63"/>
      <c r="Q826" s="35"/>
      <c r="R826" s="36"/>
      <c r="Y826" s="43"/>
      <c r="Z826" s="43"/>
    </row>
    <row r="827" spans="1:26" s="17" customFormat="1" ht="12.75" customHeight="1" x14ac:dyDescent="0.2">
      <c r="A827" s="128"/>
      <c r="B827" s="136"/>
      <c r="C827" s="128"/>
      <c r="D827" s="28"/>
      <c r="E827" s="134"/>
      <c r="F827" s="134"/>
      <c r="G827" s="134"/>
      <c r="H827" s="134"/>
      <c r="I827" s="132"/>
      <c r="J827" s="30"/>
      <c r="K827" s="130"/>
      <c r="L827" s="30"/>
      <c r="M827" s="128"/>
      <c r="N827" s="28"/>
      <c r="O827" s="34"/>
      <c r="P827" s="64"/>
      <c r="Q827" s="35"/>
      <c r="R827" s="36"/>
      <c r="Y827" s="43"/>
      <c r="Z827" s="43"/>
    </row>
    <row r="828" spans="1:26" s="17" customFormat="1" ht="15" customHeight="1" x14ac:dyDescent="0.2">
      <c r="A828" s="127" t="s">
        <v>529</v>
      </c>
      <c r="B828" s="135" t="s">
        <v>2077</v>
      </c>
      <c r="C828" s="127" t="s">
        <v>53</v>
      </c>
      <c r="D828" s="28"/>
      <c r="E828" s="133">
        <v>43216</v>
      </c>
      <c r="F828" s="133">
        <v>43217</v>
      </c>
      <c r="G828" s="133">
        <v>43245</v>
      </c>
      <c r="H828" s="133">
        <v>43236</v>
      </c>
      <c r="I828" s="131" t="s">
        <v>16</v>
      </c>
      <c r="J828" s="30"/>
      <c r="K828" s="129" t="s">
        <v>94</v>
      </c>
      <c r="L828" s="30"/>
      <c r="M828" s="127" t="s">
        <v>14</v>
      </c>
      <c r="N828" s="28"/>
      <c r="O828" s="33"/>
      <c r="P828" s="63"/>
      <c r="Q828" s="35"/>
      <c r="R828" s="36"/>
      <c r="Y828" s="43"/>
      <c r="Z828" s="43"/>
    </row>
    <row r="829" spans="1:26" s="17" customFormat="1" ht="15" customHeight="1" x14ac:dyDescent="0.2">
      <c r="A829" s="128"/>
      <c r="B829" s="136"/>
      <c r="C829" s="128"/>
      <c r="D829" s="28"/>
      <c r="E829" s="134"/>
      <c r="F829" s="134"/>
      <c r="G829" s="134"/>
      <c r="H829" s="134"/>
      <c r="I829" s="132"/>
      <c r="J829" s="30"/>
      <c r="K829" s="130"/>
      <c r="L829" s="30"/>
      <c r="M829" s="128"/>
      <c r="N829" s="35"/>
      <c r="O829" s="34"/>
      <c r="P829" s="64"/>
      <c r="Q829" s="35"/>
      <c r="R829" s="36"/>
      <c r="Y829" s="43"/>
      <c r="Z829" s="43"/>
    </row>
    <row r="830" spans="1:26" s="17" customFormat="1" ht="15" customHeight="1" x14ac:dyDescent="0.2">
      <c r="A830" s="127" t="s">
        <v>530</v>
      </c>
      <c r="B830" s="135" t="s">
        <v>2078</v>
      </c>
      <c r="C830" s="127" t="s">
        <v>53</v>
      </c>
      <c r="D830" s="28"/>
      <c r="E830" s="133">
        <v>43217</v>
      </c>
      <c r="F830" s="133">
        <v>43220</v>
      </c>
      <c r="G830" s="133">
        <v>43249</v>
      </c>
      <c r="H830" s="133">
        <v>43228</v>
      </c>
      <c r="I830" s="131" t="s">
        <v>16</v>
      </c>
      <c r="J830" s="30"/>
      <c r="K830" s="129" t="s">
        <v>94</v>
      </c>
      <c r="L830" s="30"/>
      <c r="M830" s="127" t="s">
        <v>14</v>
      </c>
      <c r="N830" s="28"/>
      <c r="O830" s="33"/>
      <c r="P830" s="62"/>
      <c r="Q830" s="35"/>
      <c r="R830" s="36"/>
      <c r="Y830" s="43"/>
      <c r="Z830" s="43"/>
    </row>
    <row r="831" spans="1:26" s="17" customFormat="1" ht="15" customHeight="1" x14ac:dyDescent="0.2">
      <c r="A831" s="128"/>
      <c r="B831" s="136"/>
      <c r="C831" s="128"/>
      <c r="D831" s="28"/>
      <c r="E831" s="134"/>
      <c r="F831" s="134"/>
      <c r="G831" s="134"/>
      <c r="H831" s="134"/>
      <c r="I831" s="132"/>
      <c r="J831" s="30"/>
      <c r="K831" s="130"/>
      <c r="L831" s="30"/>
      <c r="M831" s="128"/>
      <c r="N831" s="28"/>
      <c r="O831" s="34"/>
      <c r="P831" s="64"/>
      <c r="Q831" s="28"/>
      <c r="R831" s="36"/>
      <c r="Y831" s="43"/>
      <c r="Z831" s="43"/>
    </row>
    <row r="832" spans="1:26" s="17" customFormat="1" ht="12.75" customHeight="1" x14ac:dyDescent="0.2">
      <c r="A832" s="127" t="s">
        <v>531</v>
      </c>
      <c r="B832" s="135" t="s">
        <v>2079</v>
      </c>
      <c r="C832" s="127" t="s">
        <v>53</v>
      </c>
      <c r="D832" s="28"/>
      <c r="E832" s="133">
        <v>43217</v>
      </c>
      <c r="F832" s="133">
        <v>43220</v>
      </c>
      <c r="G832" s="133">
        <v>43249</v>
      </c>
      <c r="H832" s="133">
        <v>43228</v>
      </c>
      <c r="I832" s="131" t="s">
        <v>16</v>
      </c>
      <c r="J832" s="30"/>
      <c r="K832" s="129" t="s">
        <v>94</v>
      </c>
      <c r="L832" s="30"/>
      <c r="M832" s="127" t="s">
        <v>14</v>
      </c>
      <c r="N832" s="28"/>
      <c r="O832" s="33"/>
      <c r="P832" s="63"/>
      <c r="Q832" s="35"/>
      <c r="R832" s="36"/>
      <c r="Y832" s="43"/>
      <c r="Z832" s="43"/>
    </row>
    <row r="833" spans="1:26" s="17" customFormat="1" ht="12.75" customHeight="1" x14ac:dyDescent="0.2">
      <c r="A833" s="128"/>
      <c r="B833" s="136"/>
      <c r="C833" s="128"/>
      <c r="D833" s="28"/>
      <c r="E833" s="134"/>
      <c r="F833" s="134"/>
      <c r="G833" s="134"/>
      <c r="H833" s="134"/>
      <c r="I833" s="132"/>
      <c r="J833" s="30"/>
      <c r="K833" s="130"/>
      <c r="L833" s="30"/>
      <c r="M833" s="128"/>
      <c r="N833" s="28"/>
      <c r="O833" s="34"/>
      <c r="P833" s="64"/>
      <c r="Q833" s="35"/>
      <c r="R833" s="36"/>
      <c r="Y833" s="43"/>
      <c r="Z833" s="43"/>
    </row>
    <row r="834" spans="1:26" s="17" customFormat="1" ht="15" customHeight="1" x14ac:dyDescent="0.2">
      <c r="A834" s="127" t="s">
        <v>532</v>
      </c>
      <c r="B834" s="135" t="s">
        <v>2080</v>
      </c>
      <c r="C834" s="127" t="s">
        <v>53</v>
      </c>
      <c r="D834" s="28"/>
      <c r="E834" s="133">
        <v>43217</v>
      </c>
      <c r="F834" s="133">
        <v>43220</v>
      </c>
      <c r="G834" s="133">
        <v>43249</v>
      </c>
      <c r="H834" s="133">
        <v>43236</v>
      </c>
      <c r="I834" s="131" t="s">
        <v>16</v>
      </c>
      <c r="J834" s="30"/>
      <c r="K834" s="129" t="s">
        <v>94</v>
      </c>
      <c r="L834" s="30"/>
      <c r="M834" s="127" t="s">
        <v>70</v>
      </c>
      <c r="N834" s="28"/>
      <c r="O834" s="33"/>
      <c r="P834" s="63"/>
      <c r="Q834" s="35"/>
      <c r="R834" s="36"/>
      <c r="Y834" s="43"/>
      <c r="Z834" s="43"/>
    </row>
    <row r="835" spans="1:26" s="17" customFormat="1" ht="15" customHeight="1" x14ac:dyDescent="0.2">
      <c r="A835" s="128"/>
      <c r="B835" s="136"/>
      <c r="C835" s="128"/>
      <c r="D835" s="28"/>
      <c r="E835" s="134"/>
      <c r="F835" s="134"/>
      <c r="G835" s="134"/>
      <c r="H835" s="134"/>
      <c r="I835" s="132"/>
      <c r="J835" s="30"/>
      <c r="K835" s="130"/>
      <c r="L835" s="30"/>
      <c r="M835" s="128"/>
      <c r="N835" s="35"/>
      <c r="O835" s="34"/>
      <c r="P835" s="64"/>
      <c r="Q835" s="35"/>
      <c r="R835" s="36"/>
      <c r="Y835" s="43"/>
      <c r="Z835" s="43"/>
    </row>
    <row r="836" spans="1:26" s="17" customFormat="1" ht="15" customHeight="1" x14ac:dyDescent="0.2">
      <c r="A836" s="127" t="s">
        <v>533</v>
      </c>
      <c r="B836" s="135" t="s">
        <v>2096</v>
      </c>
      <c r="C836" s="127" t="s">
        <v>53</v>
      </c>
      <c r="D836" s="28"/>
      <c r="E836" s="133">
        <v>43217</v>
      </c>
      <c r="F836" s="133">
        <v>43220</v>
      </c>
      <c r="G836" s="133">
        <v>43249</v>
      </c>
      <c r="H836" s="133">
        <v>43220</v>
      </c>
      <c r="I836" s="131" t="s">
        <v>16</v>
      </c>
      <c r="J836" s="30"/>
      <c r="K836" s="129" t="s">
        <v>94</v>
      </c>
      <c r="L836" s="30"/>
      <c r="M836" s="127" t="s">
        <v>17</v>
      </c>
      <c r="N836" s="28"/>
      <c r="O836" s="33" t="s">
        <v>82</v>
      </c>
      <c r="P836" s="62"/>
      <c r="Q836" s="35"/>
      <c r="R836" s="36"/>
      <c r="Y836" s="43"/>
      <c r="Z836" s="43"/>
    </row>
    <row r="837" spans="1:26" s="17" customFormat="1" ht="15" customHeight="1" x14ac:dyDescent="0.2">
      <c r="A837" s="128"/>
      <c r="B837" s="136"/>
      <c r="C837" s="128"/>
      <c r="D837" s="28"/>
      <c r="E837" s="134"/>
      <c r="F837" s="134"/>
      <c r="G837" s="134"/>
      <c r="H837" s="134"/>
      <c r="I837" s="132"/>
      <c r="J837" s="30"/>
      <c r="K837" s="130"/>
      <c r="L837" s="30"/>
      <c r="M837" s="128"/>
      <c r="N837" s="28"/>
      <c r="O837" s="34" t="s">
        <v>21</v>
      </c>
      <c r="P837" s="64"/>
      <c r="Q837" s="28"/>
      <c r="R837" s="36"/>
      <c r="Y837" s="43"/>
      <c r="Z837" s="43"/>
    </row>
    <row r="838" spans="1:26" s="17" customFormat="1" ht="30" customHeight="1" x14ac:dyDescent="0.2">
      <c r="A838" s="127" t="s">
        <v>534</v>
      </c>
      <c r="B838" s="135" t="s">
        <v>2081</v>
      </c>
      <c r="C838" s="127" t="s">
        <v>53</v>
      </c>
      <c r="D838" s="28"/>
      <c r="E838" s="133">
        <v>43217</v>
      </c>
      <c r="F838" s="133">
        <v>43220</v>
      </c>
      <c r="G838" s="133">
        <v>43249</v>
      </c>
      <c r="H838" s="133">
        <v>43222</v>
      </c>
      <c r="I838" s="131" t="s">
        <v>16</v>
      </c>
      <c r="J838" s="30"/>
      <c r="K838" s="129" t="s">
        <v>94</v>
      </c>
      <c r="L838" s="30"/>
      <c r="M838" s="127" t="s">
        <v>14</v>
      </c>
      <c r="N838" s="28"/>
      <c r="O838" s="33"/>
      <c r="P838" s="63"/>
      <c r="Q838" s="35"/>
      <c r="R838" s="36"/>
      <c r="Y838" s="43"/>
      <c r="Z838" s="43"/>
    </row>
    <row r="839" spans="1:26" s="17" customFormat="1" ht="12.75" customHeight="1" x14ac:dyDescent="0.2">
      <c r="A839" s="128"/>
      <c r="B839" s="136"/>
      <c r="C839" s="128"/>
      <c r="D839" s="28"/>
      <c r="E839" s="134"/>
      <c r="F839" s="134"/>
      <c r="G839" s="134"/>
      <c r="H839" s="134"/>
      <c r="I839" s="132"/>
      <c r="J839" s="30"/>
      <c r="K839" s="130"/>
      <c r="L839" s="30"/>
      <c r="M839" s="128"/>
      <c r="N839" s="28"/>
      <c r="O839" s="34"/>
      <c r="P839" s="64"/>
      <c r="Q839" s="35"/>
      <c r="R839" s="36"/>
      <c r="Y839" s="43"/>
      <c r="Z839" s="43"/>
    </row>
    <row r="840" spans="1:26" s="17" customFormat="1" ht="21.75" customHeight="1" x14ac:dyDescent="0.2">
      <c r="A840" s="127" t="s">
        <v>535</v>
      </c>
      <c r="B840" s="135" t="s">
        <v>2082</v>
      </c>
      <c r="C840" s="127" t="s">
        <v>53</v>
      </c>
      <c r="D840" s="28"/>
      <c r="E840" s="133">
        <v>43217</v>
      </c>
      <c r="F840" s="133">
        <v>43220</v>
      </c>
      <c r="G840" s="133">
        <v>43249</v>
      </c>
      <c r="H840" s="133">
        <v>43222</v>
      </c>
      <c r="I840" s="131" t="s">
        <v>16</v>
      </c>
      <c r="J840" s="30"/>
      <c r="K840" s="129" t="s">
        <v>94</v>
      </c>
      <c r="L840" s="30"/>
      <c r="M840" s="127" t="s">
        <v>14</v>
      </c>
      <c r="N840" s="28"/>
      <c r="O840" s="33"/>
      <c r="P840" s="63"/>
      <c r="Q840" s="35"/>
      <c r="R840" s="36"/>
      <c r="Y840" s="43"/>
      <c r="Z840" s="43"/>
    </row>
    <row r="841" spans="1:26" s="17" customFormat="1" ht="15" customHeight="1" x14ac:dyDescent="0.2">
      <c r="A841" s="128"/>
      <c r="B841" s="136"/>
      <c r="C841" s="128"/>
      <c r="D841" s="28"/>
      <c r="E841" s="134"/>
      <c r="F841" s="134"/>
      <c r="G841" s="134"/>
      <c r="H841" s="134"/>
      <c r="I841" s="132"/>
      <c r="J841" s="30"/>
      <c r="K841" s="130"/>
      <c r="L841" s="30"/>
      <c r="M841" s="128"/>
      <c r="N841" s="35"/>
      <c r="O841" s="34"/>
      <c r="P841" s="64"/>
      <c r="Q841" s="35"/>
      <c r="R841" s="36"/>
      <c r="Y841" s="43"/>
      <c r="Z841" s="43"/>
    </row>
    <row r="842" spans="1:26" s="17" customFormat="1" ht="15" customHeight="1" x14ac:dyDescent="0.2">
      <c r="A842" s="127" t="s">
        <v>536</v>
      </c>
      <c r="B842" s="135" t="s">
        <v>2097</v>
      </c>
      <c r="C842" s="127" t="s">
        <v>53</v>
      </c>
      <c r="D842" s="28"/>
      <c r="E842" s="133">
        <v>43217</v>
      </c>
      <c r="F842" s="133">
        <v>43220</v>
      </c>
      <c r="G842" s="133">
        <v>43249</v>
      </c>
      <c r="H842" s="133">
        <v>43270</v>
      </c>
      <c r="I842" s="131" t="s">
        <v>28</v>
      </c>
      <c r="J842" s="30"/>
      <c r="K842" s="129" t="s">
        <v>94</v>
      </c>
      <c r="L842" s="30"/>
      <c r="M842" s="127" t="s">
        <v>14</v>
      </c>
      <c r="N842" s="28"/>
      <c r="O842" s="33"/>
      <c r="P842" s="62"/>
      <c r="Q842" s="35"/>
      <c r="R842" s="36"/>
      <c r="Y842" s="43"/>
      <c r="Z842" s="43"/>
    </row>
    <row r="843" spans="1:26" s="17" customFormat="1" ht="15" customHeight="1" x14ac:dyDescent="0.2">
      <c r="A843" s="128"/>
      <c r="B843" s="136"/>
      <c r="C843" s="128"/>
      <c r="D843" s="28"/>
      <c r="E843" s="134"/>
      <c r="F843" s="134"/>
      <c r="G843" s="134"/>
      <c r="H843" s="134"/>
      <c r="I843" s="132"/>
      <c r="J843" s="30"/>
      <c r="K843" s="130"/>
      <c r="L843" s="30"/>
      <c r="M843" s="128"/>
      <c r="N843" s="28"/>
      <c r="O843" s="34"/>
      <c r="P843" s="64"/>
      <c r="Q843" s="28"/>
      <c r="R843" s="36"/>
      <c r="Y843" s="43"/>
      <c r="Z843" s="43"/>
    </row>
    <row r="844" spans="1:26" s="17" customFormat="1" ht="12.75" customHeight="1" x14ac:dyDescent="0.2">
      <c r="A844" s="127" t="s">
        <v>537</v>
      </c>
      <c r="B844" s="135" t="s">
        <v>2083</v>
      </c>
      <c r="C844" s="127" t="s">
        <v>53</v>
      </c>
      <c r="D844" s="28"/>
      <c r="E844" s="133">
        <v>43217</v>
      </c>
      <c r="F844" s="133">
        <v>43220</v>
      </c>
      <c r="G844" s="133">
        <v>43249</v>
      </c>
      <c r="H844" s="133">
        <v>43241</v>
      </c>
      <c r="I844" s="131" t="s">
        <v>16</v>
      </c>
      <c r="J844" s="30"/>
      <c r="K844" s="129" t="s">
        <v>94</v>
      </c>
      <c r="L844" s="30"/>
      <c r="M844" s="127" t="s">
        <v>14</v>
      </c>
      <c r="N844" s="28"/>
      <c r="O844" s="33"/>
      <c r="P844" s="63"/>
      <c r="Q844" s="35"/>
      <c r="R844" s="36"/>
      <c r="Y844" s="43"/>
      <c r="Z844" s="43"/>
    </row>
    <row r="845" spans="1:26" s="17" customFormat="1" ht="12.75" customHeight="1" x14ac:dyDescent="0.2">
      <c r="A845" s="128"/>
      <c r="B845" s="136"/>
      <c r="C845" s="128"/>
      <c r="D845" s="28"/>
      <c r="E845" s="134"/>
      <c r="F845" s="134"/>
      <c r="G845" s="134"/>
      <c r="H845" s="134"/>
      <c r="I845" s="132"/>
      <c r="J845" s="30"/>
      <c r="K845" s="130"/>
      <c r="L845" s="30"/>
      <c r="M845" s="128"/>
      <c r="N845" s="28"/>
      <c r="O845" s="34"/>
      <c r="P845" s="64"/>
      <c r="Q845" s="35"/>
      <c r="R845" s="36"/>
      <c r="Y845" s="43"/>
      <c r="Z845" s="43"/>
    </row>
    <row r="846" spans="1:26" s="17" customFormat="1" ht="15" customHeight="1" x14ac:dyDescent="0.2">
      <c r="A846" s="127" t="s">
        <v>538</v>
      </c>
      <c r="B846" s="135" t="s">
        <v>2084</v>
      </c>
      <c r="C846" s="127" t="s">
        <v>53</v>
      </c>
      <c r="D846" s="28"/>
      <c r="E846" s="133">
        <v>43217</v>
      </c>
      <c r="F846" s="133">
        <v>43220</v>
      </c>
      <c r="G846" s="133">
        <v>43249</v>
      </c>
      <c r="H846" s="133">
        <v>43221</v>
      </c>
      <c r="I846" s="131" t="s">
        <v>16</v>
      </c>
      <c r="J846" s="30"/>
      <c r="K846" s="129" t="s">
        <v>94</v>
      </c>
      <c r="L846" s="30"/>
      <c r="M846" s="127" t="s">
        <v>70</v>
      </c>
      <c r="N846" s="28"/>
      <c r="O846" s="33"/>
      <c r="P846" s="63"/>
      <c r="Q846" s="35"/>
      <c r="R846" s="36"/>
      <c r="Y846" s="43"/>
      <c r="Z846" s="43"/>
    </row>
    <row r="847" spans="1:26" s="17" customFormat="1" ht="15" customHeight="1" x14ac:dyDescent="0.2">
      <c r="A847" s="128"/>
      <c r="B847" s="136"/>
      <c r="C847" s="128"/>
      <c r="D847" s="28"/>
      <c r="E847" s="134"/>
      <c r="F847" s="134"/>
      <c r="G847" s="134"/>
      <c r="H847" s="134"/>
      <c r="I847" s="132"/>
      <c r="J847" s="30"/>
      <c r="K847" s="130"/>
      <c r="L847" s="30"/>
      <c r="M847" s="128"/>
      <c r="N847" s="35"/>
      <c r="O847" s="34"/>
      <c r="P847" s="64"/>
      <c r="Q847" s="35"/>
      <c r="R847" s="36"/>
      <c r="Y847" s="43"/>
      <c r="Z847" s="43"/>
    </row>
    <row r="848" spans="1:26" s="17" customFormat="1" ht="15" customHeight="1" x14ac:dyDescent="0.2">
      <c r="A848" s="127" t="s">
        <v>539</v>
      </c>
      <c r="B848" s="135" t="s">
        <v>2085</v>
      </c>
      <c r="C848" s="127" t="s">
        <v>53</v>
      </c>
      <c r="D848" s="28"/>
      <c r="E848" s="133">
        <v>43220</v>
      </c>
      <c r="F848" s="133">
        <v>43221</v>
      </c>
      <c r="G848" s="133">
        <v>43250</v>
      </c>
      <c r="H848" s="133">
        <v>43311</v>
      </c>
      <c r="I848" s="131" t="s">
        <v>28</v>
      </c>
      <c r="J848" s="30"/>
      <c r="K848" s="129" t="s">
        <v>94</v>
      </c>
      <c r="L848" s="30"/>
      <c r="M848" s="127" t="s">
        <v>14</v>
      </c>
      <c r="N848" s="28"/>
      <c r="O848" s="33"/>
      <c r="P848" s="63"/>
      <c r="Q848" s="35"/>
      <c r="R848" s="36"/>
      <c r="Y848" s="43"/>
      <c r="Z848" s="43"/>
    </row>
    <row r="849" spans="1:26" s="17" customFormat="1" ht="12.75" customHeight="1" x14ac:dyDescent="0.2">
      <c r="A849" s="128"/>
      <c r="B849" s="136"/>
      <c r="C849" s="128"/>
      <c r="D849" s="28"/>
      <c r="E849" s="134"/>
      <c r="F849" s="134"/>
      <c r="G849" s="134"/>
      <c r="H849" s="134"/>
      <c r="I849" s="132"/>
      <c r="J849" s="30"/>
      <c r="K849" s="130"/>
      <c r="L849" s="30"/>
      <c r="M849" s="128"/>
      <c r="N849" s="28"/>
      <c r="O849" s="34"/>
      <c r="P849" s="64"/>
      <c r="Q849" s="35"/>
      <c r="R849" s="36"/>
      <c r="Y849" s="43"/>
      <c r="Z849" s="43"/>
    </row>
    <row r="850" spans="1:26" s="17" customFormat="1" ht="32.25" customHeight="1" x14ac:dyDescent="0.2">
      <c r="A850" s="127" t="s">
        <v>540</v>
      </c>
      <c r="B850" s="135" t="s">
        <v>2086</v>
      </c>
      <c r="C850" s="127" t="s">
        <v>53</v>
      </c>
      <c r="D850" s="28"/>
      <c r="E850" s="133">
        <v>43220</v>
      </c>
      <c r="F850" s="133">
        <v>43221</v>
      </c>
      <c r="G850" s="133">
        <v>43250</v>
      </c>
      <c r="H850" s="133">
        <v>43228</v>
      </c>
      <c r="I850" s="131" t="s">
        <v>16</v>
      </c>
      <c r="J850" s="30"/>
      <c r="K850" s="129" t="s">
        <v>94</v>
      </c>
      <c r="L850" s="30"/>
      <c r="M850" s="127" t="s">
        <v>14</v>
      </c>
      <c r="N850" s="28"/>
      <c r="O850" s="33"/>
      <c r="P850" s="63"/>
      <c r="Q850" s="35"/>
      <c r="R850" s="36"/>
      <c r="Y850" s="43"/>
      <c r="Z850" s="43"/>
    </row>
    <row r="851" spans="1:26" s="17" customFormat="1" ht="15" customHeight="1" x14ac:dyDescent="0.2">
      <c r="A851" s="128"/>
      <c r="B851" s="136"/>
      <c r="C851" s="128"/>
      <c r="D851" s="28"/>
      <c r="E851" s="134"/>
      <c r="F851" s="134"/>
      <c r="G851" s="134"/>
      <c r="H851" s="134"/>
      <c r="I851" s="132"/>
      <c r="J851" s="30"/>
      <c r="K851" s="130"/>
      <c r="L851" s="30"/>
      <c r="M851" s="128"/>
      <c r="N851" s="35"/>
      <c r="O851" s="34"/>
      <c r="P851" s="64"/>
      <c r="Q851" s="35"/>
      <c r="R851" s="36"/>
      <c r="Y851" s="43"/>
      <c r="Z851" s="43"/>
    </row>
    <row r="852" spans="1:26" s="17" customFormat="1" ht="15" customHeight="1" x14ac:dyDescent="0.2">
      <c r="A852" s="127" t="s">
        <v>541</v>
      </c>
      <c r="B852" s="135" t="s">
        <v>2087</v>
      </c>
      <c r="C852" s="127" t="s">
        <v>53</v>
      </c>
      <c r="D852" s="28"/>
      <c r="E852" s="133">
        <v>43220</v>
      </c>
      <c r="F852" s="133">
        <v>43221</v>
      </c>
      <c r="G852" s="133">
        <v>43250</v>
      </c>
      <c r="H852" s="133">
        <v>43237</v>
      </c>
      <c r="I852" s="131" t="s">
        <v>16</v>
      </c>
      <c r="J852" s="30"/>
      <c r="K852" s="129" t="s">
        <v>94</v>
      </c>
      <c r="L852" s="30"/>
      <c r="M852" s="127" t="s">
        <v>14</v>
      </c>
      <c r="N852" s="28"/>
      <c r="O852" s="33"/>
      <c r="P852" s="62"/>
      <c r="Q852" s="35"/>
      <c r="R852" s="36"/>
      <c r="Y852" s="43"/>
      <c r="Z852" s="43"/>
    </row>
    <row r="853" spans="1:26" s="17" customFormat="1" ht="15" customHeight="1" x14ac:dyDescent="0.2">
      <c r="A853" s="128"/>
      <c r="B853" s="136"/>
      <c r="C853" s="128"/>
      <c r="D853" s="28"/>
      <c r="E853" s="134"/>
      <c r="F853" s="134"/>
      <c r="G853" s="134"/>
      <c r="H853" s="134"/>
      <c r="I853" s="132"/>
      <c r="J853" s="30"/>
      <c r="K853" s="130"/>
      <c r="L853" s="30"/>
      <c r="M853" s="128"/>
      <c r="N853" s="28"/>
      <c r="O853" s="34"/>
      <c r="P853" s="64"/>
      <c r="Q853" s="28"/>
      <c r="R853" s="36"/>
      <c r="Y853" s="43"/>
      <c r="Z853" s="43"/>
    </row>
    <row r="854" spans="1:26" s="17" customFormat="1" ht="12.75" customHeight="1" x14ac:dyDescent="0.2">
      <c r="A854" s="127" t="s">
        <v>542</v>
      </c>
      <c r="B854" s="135" t="s">
        <v>2098</v>
      </c>
      <c r="C854" s="127" t="s">
        <v>53</v>
      </c>
      <c r="D854" s="28"/>
      <c r="E854" s="133">
        <v>43220</v>
      </c>
      <c r="F854" s="133">
        <v>43221</v>
      </c>
      <c r="G854" s="133">
        <v>43250</v>
      </c>
      <c r="H854" s="133">
        <v>43284</v>
      </c>
      <c r="I854" s="131" t="s">
        <v>28</v>
      </c>
      <c r="J854" s="30"/>
      <c r="K854" s="129" t="s">
        <v>94</v>
      </c>
      <c r="L854" s="30"/>
      <c r="M854" s="127" t="s">
        <v>15</v>
      </c>
      <c r="N854" s="28"/>
      <c r="O854" s="33" t="s">
        <v>27</v>
      </c>
      <c r="P854" s="63"/>
      <c r="Q854" s="35"/>
      <c r="R854" s="36"/>
      <c r="Y854" s="43"/>
      <c r="Z854" s="43"/>
    </row>
    <row r="855" spans="1:26" s="17" customFormat="1" ht="12.75" customHeight="1" x14ac:dyDescent="0.2">
      <c r="A855" s="128"/>
      <c r="B855" s="136"/>
      <c r="C855" s="128"/>
      <c r="D855" s="28"/>
      <c r="E855" s="134"/>
      <c r="F855" s="134"/>
      <c r="G855" s="134"/>
      <c r="H855" s="134"/>
      <c r="I855" s="132"/>
      <c r="J855" s="30"/>
      <c r="K855" s="130"/>
      <c r="L855" s="30"/>
      <c r="M855" s="128"/>
      <c r="N855" s="28"/>
      <c r="O855" s="34" t="s">
        <v>47</v>
      </c>
      <c r="P855" s="64"/>
      <c r="Q855" s="35"/>
      <c r="R855" s="36"/>
      <c r="Y855" s="43"/>
      <c r="Z855" s="43"/>
    </row>
    <row r="856" spans="1:26" s="17" customFormat="1" ht="15" customHeight="1" x14ac:dyDescent="0.2">
      <c r="A856" s="127" t="s">
        <v>543</v>
      </c>
      <c r="B856" s="135" t="s">
        <v>2088</v>
      </c>
      <c r="C856" s="127" t="s">
        <v>53</v>
      </c>
      <c r="D856" s="28"/>
      <c r="E856" s="133">
        <v>43220</v>
      </c>
      <c r="F856" s="133">
        <v>43221</v>
      </c>
      <c r="G856" s="133">
        <v>43250</v>
      </c>
      <c r="H856" s="133">
        <v>43234</v>
      </c>
      <c r="I856" s="131" t="s">
        <v>16</v>
      </c>
      <c r="J856" s="30"/>
      <c r="K856" s="129" t="s">
        <v>94</v>
      </c>
      <c r="L856" s="30"/>
      <c r="M856" s="127" t="s">
        <v>14</v>
      </c>
      <c r="N856" s="28"/>
      <c r="O856" s="33"/>
      <c r="P856" s="63"/>
      <c r="Q856" s="35"/>
      <c r="R856" s="36"/>
      <c r="Y856" s="43"/>
      <c r="Z856" s="43"/>
    </row>
    <row r="857" spans="1:26" s="17" customFormat="1" ht="15" customHeight="1" x14ac:dyDescent="0.2">
      <c r="A857" s="128"/>
      <c r="B857" s="136"/>
      <c r="C857" s="128"/>
      <c r="D857" s="28"/>
      <c r="E857" s="134"/>
      <c r="F857" s="134"/>
      <c r="G857" s="134"/>
      <c r="H857" s="134"/>
      <c r="I857" s="132"/>
      <c r="J857" s="30"/>
      <c r="K857" s="130"/>
      <c r="L857" s="30"/>
      <c r="M857" s="128"/>
      <c r="N857" s="35"/>
      <c r="O857" s="34"/>
      <c r="P857" s="64"/>
      <c r="Q857" s="35"/>
      <c r="R857" s="36"/>
      <c r="Y857" s="43"/>
      <c r="Z857" s="43"/>
    </row>
    <row r="858" spans="1:26" s="17" customFormat="1" ht="15" customHeight="1" x14ac:dyDescent="0.2">
      <c r="A858" s="127" t="s">
        <v>544</v>
      </c>
      <c r="B858" s="135" t="s">
        <v>2100</v>
      </c>
      <c r="C858" s="127" t="s">
        <v>53</v>
      </c>
      <c r="D858" s="28"/>
      <c r="E858" s="133">
        <v>43220</v>
      </c>
      <c r="F858" s="133">
        <v>43221</v>
      </c>
      <c r="G858" s="133">
        <v>43250</v>
      </c>
      <c r="H858" s="133">
        <v>43221</v>
      </c>
      <c r="I858" s="131" t="s">
        <v>16</v>
      </c>
      <c r="J858" s="30"/>
      <c r="K858" s="129" t="s">
        <v>94</v>
      </c>
      <c r="L858" s="30"/>
      <c r="M858" s="127" t="s">
        <v>17</v>
      </c>
      <c r="N858" s="28"/>
      <c r="O858" s="33" t="s">
        <v>82</v>
      </c>
      <c r="P858" s="62"/>
      <c r="Q858" s="35"/>
      <c r="R858" s="36"/>
      <c r="Y858" s="43"/>
      <c r="Z858" s="43"/>
    </row>
    <row r="859" spans="1:26" s="17" customFormat="1" ht="15" customHeight="1" x14ac:dyDescent="0.2">
      <c r="A859" s="128"/>
      <c r="B859" s="136"/>
      <c r="C859" s="128"/>
      <c r="D859" s="28"/>
      <c r="E859" s="134"/>
      <c r="F859" s="134"/>
      <c r="G859" s="134"/>
      <c r="H859" s="134"/>
      <c r="I859" s="132"/>
      <c r="J859" s="30"/>
      <c r="K859" s="130"/>
      <c r="L859" s="30"/>
      <c r="M859" s="128"/>
      <c r="N859" s="28"/>
      <c r="O859" s="34"/>
      <c r="P859" s="64"/>
      <c r="Q859" s="28"/>
      <c r="R859" s="36"/>
      <c r="Y859" s="43"/>
      <c r="Z859" s="43"/>
    </row>
    <row r="860" spans="1:26" s="17" customFormat="1" ht="12.75" customHeight="1" x14ac:dyDescent="0.2">
      <c r="A860" s="127" t="s">
        <v>545</v>
      </c>
      <c r="B860" s="135" t="s">
        <v>2089</v>
      </c>
      <c r="C860" s="127" t="s">
        <v>53</v>
      </c>
      <c r="D860" s="28"/>
      <c r="E860" s="133">
        <v>43220</v>
      </c>
      <c r="F860" s="133">
        <v>43221</v>
      </c>
      <c r="G860" s="133">
        <v>43250</v>
      </c>
      <c r="H860" s="133">
        <v>43221</v>
      </c>
      <c r="I860" s="131" t="s">
        <v>16</v>
      </c>
      <c r="J860" s="30"/>
      <c r="K860" s="129" t="s">
        <v>94</v>
      </c>
      <c r="L860" s="30"/>
      <c r="M860" s="127" t="s">
        <v>17</v>
      </c>
      <c r="N860" s="28"/>
      <c r="O860" s="33" t="s">
        <v>71</v>
      </c>
      <c r="P860" s="63"/>
      <c r="Q860" s="35"/>
      <c r="R860" s="36"/>
      <c r="Y860" s="43"/>
      <c r="Z860" s="43"/>
    </row>
    <row r="861" spans="1:26" s="17" customFormat="1" ht="12.75" customHeight="1" x14ac:dyDescent="0.2">
      <c r="A861" s="128"/>
      <c r="B861" s="136"/>
      <c r="C861" s="128"/>
      <c r="D861" s="28"/>
      <c r="E861" s="134"/>
      <c r="F861" s="134"/>
      <c r="G861" s="134"/>
      <c r="H861" s="134"/>
      <c r="I861" s="132"/>
      <c r="J861" s="30"/>
      <c r="K861" s="130"/>
      <c r="L861" s="30"/>
      <c r="M861" s="128"/>
      <c r="N861" s="28"/>
      <c r="O861" s="34"/>
      <c r="P861" s="64"/>
      <c r="Q861" s="35"/>
      <c r="R861" s="36"/>
      <c r="Y861" s="43"/>
      <c r="Z861" s="43"/>
    </row>
    <row r="862" spans="1:26" s="17" customFormat="1" ht="13.5" customHeight="1" x14ac:dyDescent="0.2">
      <c r="A862" s="127" t="s">
        <v>546</v>
      </c>
      <c r="B862" s="135" t="s">
        <v>2090</v>
      </c>
      <c r="C862" s="127" t="s">
        <v>40</v>
      </c>
      <c r="D862" s="28"/>
      <c r="E862" s="133">
        <v>43221</v>
      </c>
      <c r="F862" s="133">
        <v>43222</v>
      </c>
      <c r="G862" s="133">
        <v>43251</v>
      </c>
      <c r="H862" s="133">
        <v>43243</v>
      </c>
      <c r="I862" s="131" t="s">
        <v>16</v>
      </c>
      <c r="J862" s="30"/>
      <c r="K862" s="129" t="s">
        <v>94</v>
      </c>
      <c r="L862" s="30"/>
      <c r="M862" s="127" t="s">
        <v>14</v>
      </c>
      <c r="N862" s="28"/>
      <c r="O862" s="33"/>
      <c r="P862" s="63"/>
      <c r="Q862" s="35"/>
      <c r="R862" s="36"/>
      <c r="Y862" s="43"/>
      <c r="Z862" s="43"/>
    </row>
    <row r="863" spans="1:26" s="17" customFormat="1" ht="15" customHeight="1" x14ac:dyDescent="0.2">
      <c r="A863" s="128"/>
      <c r="B863" s="136"/>
      <c r="C863" s="128"/>
      <c r="D863" s="28"/>
      <c r="E863" s="134"/>
      <c r="F863" s="134"/>
      <c r="G863" s="134"/>
      <c r="H863" s="134"/>
      <c r="I863" s="132"/>
      <c r="J863" s="30"/>
      <c r="K863" s="130"/>
      <c r="L863" s="30"/>
      <c r="M863" s="128"/>
      <c r="N863" s="35"/>
      <c r="O863" s="34"/>
      <c r="P863" s="64"/>
      <c r="Q863" s="35"/>
      <c r="R863" s="36"/>
      <c r="Y863" s="43"/>
      <c r="Z863" s="43"/>
    </row>
    <row r="864" spans="1:26" s="17" customFormat="1" ht="15" customHeight="1" x14ac:dyDescent="0.2">
      <c r="A864" s="127" t="s">
        <v>547</v>
      </c>
      <c r="B864" s="135" t="s">
        <v>2099</v>
      </c>
      <c r="C864" s="127" t="s">
        <v>40</v>
      </c>
      <c r="D864" s="28"/>
      <c r="E864" s="133">
        <v>43221</v>
      </c>
      <c r="F864" s="133">
        <v>43222</v>
      </c>
      <c r="G864" s="133">
        <v>43251</v>
      </c>
      <c r="H864" s="133">
        <v>43228</v>
      </c>
      <c r="I864" s="131" t="s">
        <v>16</v>
      </c>
      <c r="J864" s="30"/>
      <c r="K864" s="129" t="s">
        <v>94</v>
      </c>
      <c r="L864" s="30"/>
      <c r="M864" s="127" t="s">
        <v>14</v>
      </c>
      <c r="N864" s="28"/>
      <c r="O864" s="33"/>
      <c r="P864" s="62"/>
      <c r="Q864" s="35"/>
      <c r="R864" s="36"/>
      <c r="Y864" s="43"/>
      <c r="Z864" s="43"/>
    </row>
    <row r="865" spans="1:26" s="17" customFormat="1" ht="15" customHeight="1" x14ac:dyDescent="0.2">
      <c r="A865" s="128"/>
      <c r="B865" s="136"/>
      <c r="C865" s="128"/>
      <c r="D865" s="28"/>
      <c r="E865" s="134"/>
      <c r="F865" s="134"/>
      <c r="G865" s="134"/>
      <c r="H865" s="134"/>
      <c r="I865" s="132"/>
      <c r="J865" s="30"/>
      <c r="K865" s="130"/>
      <c r="L865" s="30"/>
      <c r="M865" s="128"/>
      <c r="N865" s="28"/>
      <c r="O865" s="34"/>
      <c r="P865" s="64"/>
      <c r="Q865" s="28"/>
      <c r="R865" s="36"/>
      <c r="Y865" s="43"/>
      <c r="Z865" s="43"/>
    </row>
    <row r="866" spans="1:26" s="17" customFormat="1" ht="12.75" customHeight="1" x14ac:dyDescent="0.2">
      <c r="A866" s="127" t="s">
        <v>548</v>
      </c>
      <c r="B866" s="135" t="s">
        <v>2091</v>
      </c>
      <c r="C866" s="127" t="s">
        <v>40</v>
      </c>
      <c r="D866" s="28"/>
      <c r="E866" s="133">
        <v>43221</v>
      </c>
      <c r="F866" s="133">
        <v>43222</v>
      </c>
      <c r="G866" s="133">
        <v>43251</v>
      </c>
      <c r="H866" s="133">
        <v>43241</v>
      </c>
      <c r="I866" s="131" t="s">
        <v>16</v>
      </c>
      <c r="J866" s="30"/>
      <c r="K866" s="129" t="s">
        <v>94</v>
      </c>
      <c r="L866" s="30"/>
      <c r="M866" s="127" t="s">
        <v>14</v>
      </c>
      <c r="N866" s="28"/>
      <c r="O866" s="33"/>
      <c r="P866" s="63"/>
      <c r="Q866" s="35"/>
      <c r="R866" s="36"/>
      <c r="Y866" s="43"/>
      <c r="Z866" s="43"/>
    </row>
    <row r="867" spans="1:26" s="17" customFormat="1" ht="12.75" customHeight="1" x14ac:dyDescent="0.2">
      <c r="A867" s="128"/>
      <c r="B867" s="136"/>
      <c r="C867" s="128"/>
      <c r="D867" s="28"/>
      <c r="E867" s="134"/>
      <c r="F867" s="134"/>
      <c r="G867" s="134"/>
      <c r="H867" s="134"/>
      <c r="I867" s="132"/>
      <c r="J867" s="30"/>
      <c r="K867" s="130"/>
      <c r="L867" s="30"/>
      <c r="M867" s="128"/>
      <c r="N867" s="28"/>
      <c r="O867" s="34"/>
      <c r="P867" s="64"/>
      <c r="Q867" s="35"/>
      <c r="R867" s="36"/>
      <c r="Y867" s="43"/>
      <c r="Z867" s="43"/>
    </row>
    <row r="868" spans="1:26" s="17" customFormat="1" ht="15" customHeight="1" x14ac:dyDescent="0.2">
      <c r="A868" s="127" t="s">
        <v>549</v>
      </c>
      <c r="B868" s="135" t="s">
        <v>2101</v>
      </c>
      <c r="C868" s="127" t="s">
        <v>40</v>
      </c>
      <c r="D868" s="28"/>
      <c r="E868" s="133">
        <v>43222</v>
      </c>
      <c r="F868" s="133">
        <v>43223</v>
      </c>
      <c r="G868" s="133">
        <v>43252</v>
      </c>
      <c r="H868" s="133">
        <v>43243</v>
      </c>
      <c r="I868" s="131" t="s">
        <v>16</v>
      </c>
      <c r="J868" s="30"/>
      <c r="K868" s="129" t="s">
        <v>94</v>
      </c>
      <c r="L868" s="30"/>
      <c r="M868" s="127" t="s">
        <v>17</v>
      </c>
      <c r="N868" s="28"/>
      <c r="O868" s="33" t="s">
        <v>20</v>
      </c>
      <c r="P868" s="63"/>
      <c r="Q868" s="35"/>
      <c r="R868" s="36"/>
      <c r="Y868" s="43"/>
      <c r="Z868" s="43"/>
    </row>
    <row r="869" spans="1:26" s="17" customFormat="1" ht="15" customHeight="1" x14ac:dyDescent="0.2">
      <c r="A869" s="128"/>
      <c r="B869" s="136"/>
      <c r="C869" s="128"/>
      <c r="D869" s="28"/>
      <c r="E869" s="134"/>
      <c r="F869" s="134"/>
      <c r="G869" s="134"/>
      <c r="H869" s="134"/>
      <c r="I869" s="132"/>
      <c r="J869" s="30"/>
      <c r="K869" s="130"/>
      <c r="L869" s="30"/>
      <c r="M869" s="128"/>
      <c r="N869" s="35"/>
      <c r="O869" s="34"/>
      <c r="P869" s="64"/>
      <c r="Q869" s="35"/>
      <c r="R869" s="36"/>
      <c r="Y869" s="43"/>
      <c r="Z869" s="43"/>
    </row>
    <row r="870" spans="1:26" s="17" customFormat="1" ht="15" customHeight="1" x14ac:dyDescent="0.2">
      <c r="A870" s="127" t="s">
        <v>550</v>
      </c>
      <c r="B870" s="135" t="s">
        <v>1950</v>
      </c>
      <c r="C870" s="127" t="s">
        <v>40</v>
      </c>
      <c r="D870" s="28"/>
      <c r="E870" s="133">
        <v>43222</v>
      </c>
      <c r="F870" s="133">
        <v>43223</v>
      </c>
      <c r="G870" s="133">
        <v>43252</v>
      </c>
      <c r="H870" s="133">
        <v>43223</v>
      </c>
      <c r="I870" s="131" t="s">
        <v>16</v>
      </c>
      <c r="J870" s="30"/>
      <c r="K870" s="129" t="s">
        <v>94</v>
      </c>
      <c r="L870" s="30"/>
      <c r="M870" s="127" t="s">
        <v>17</v>
      </c>
      <c r="N870" s="28"/>
      <c r="O870" s="33" t="s">
        <v>71</v>
      </c>
      <c r="P870" s="62"/>
      <c r="Q870" s="35"/>
      <c r="R870" s="36"/>
      <c r="Y870" s="43"/>
      <c r="Z870" s="43"/>
    </row>
    <row r="871" spans="1:26" s="17" customFormat="1" ht="15" customHeight="1" x14ac:dyDescent="0.2">
      <c r="A871" s="128"/>
      <c r="B871" s="136"/>
      <c r="C871" s="128"/>
      <c r="D871" s="28"/>
      <c r="E871" s="134"/>
      <c r="F871" s="134"/>
      <c r="G871" s="134"/>
      <c r="H871" s="134"/>
      <c r="I871" s="132"/>
      <c r="J871" s="30"/>
      <c r="K871" s="130"/>
      <c r="L871" s="30"/>
      <c r="M871" s="128"/>
      <c r="N871" s="28"/>
      <c r="O871" s="34"/>
      <c r="P871" s="64"/>
      <c r="Q871" s="28"/>
      <c r="R871" s="36"/>
      <c r="Y871" s="43"/>
      <c r="Z871" s="43"/>
    </row>
    <row r="872" spans="1:26" s="17" customFormat="1" ht="12.75" customHeight="1" x14ac:dyDescent="0.2">
      <c r="A872" s="127" t="s">
        <v>551</v>
      </c>
      <c r="B872" s="135" t="s">
        <v>2102</v>
      </c>
      <c r="C872" s="127" t="s">
        <v>40</v>
      </c>
      <c r="D872" s="28"/>
      <c r="E872" s="133">
        <v>43223</v>
      </c>
      <c r="F872" s="133">
        <v>43224</v>
      </c>
      <c r="G872" s="133">
        <v>43255</v>
      </c>
      <c r="H872" s="133">
        <v>43234</v>
      </c>
      <c r="I872" s="131" t="s">
        <v>16</v>
      </c>
      <c r="J872" s="30"/>
      <c r="K872" s="129" t="s">
        <v>94</v>
      </c>
      <c r="L872" s="30"/>
      <c r="M872" s="127" t="s">
        <v>14</v>
      </c>
      <c r="N872" s="28"/>
      <c r="O872" s="33"/>
      <c r="P872" s="63"/>
      <c r="Q872" s="35"/>
      <c r="R872" s="36"/>
      <c r="Y872" s="43"/>
      <c r="Z872" s="43"/>
    </row>
    <row r="873" spans="1:26" s="17" customFormat="1" ht="12.75" customHeight="1" x14ac:dyDescent="0.2">
      <c r="A873" s="128"/>
      <c r="B873" s="136"/>
      <c r="C873" s="128"/>
      <c r="D873" s="28"/>
      <c r="E873" s="134"/>
      <c r="F873" s="134"/>
      <c r="G873" s="134"/>
      <c r="H873" s="134"/>
      <c r="I873" s="132"/>
      <c r="J873" s="30"/>
      <c r="K873" s="130"/>
      <c r="L873" s="30"/>
      <c r="M873" s="128"/>
      <c r="N873" s="28"/>
      <c r="O873" s="34"/>
      <c r="P873" s="64"/>
      <c r="Q873" s="35"/>
      <c r="R873" s="36"/>
      <c r="Y873" s="43"/>
      <c r="Z873" s="43"/>
    </row>
    <row r="874" spans="1:26" s="17" customFormat="1" ht="15" customHeight="1" x14ac:dyDescent="0.2">
      <c r="A874" s="127" t="s">
        <v>552</v>
      </c>
      <c r="B874" s="135" t="s">
        <v>2103</v>
      </c>
      <c r="C874" s="127" t="s">
        <v>40</v>
      </c>
      <c r="D874" s="28"/>
      <c r="E874" s="133">
        <v>43223</v>
      </c>
      <c r="F874" s="133">
        <v>43224</v>
      </c>
      <c r="G874" s="133">
        <v>43255</v>
      </c>
      <c r="H874" s="133">
        <v>43230</v>
      </c>
      <c r="I874" s="131" t="s">
        <v>29</v>
      </c>
      <c r="J874" s="30"/>
      <c r="K874" s="129" t="s">
        <v>22</v>
      </c>
      <c r="L874" s="30"/>
      <c r="M874" s="127" t="s">
        <v>73</v>
      </c>
      <c r="N874" s="28"/>
      <c r="O874" s="33"/>
      <c r="P874" s="63"/>
      <c r="Q874" s="35"/>
      <c r="R874" s="36"/>
      <c r="Y874" s="43"/>
      <c r="Z874" s="43"/>
    </row>
    <row r="875" spans="1:26" s="17" customFormat="1" ht="15" customHeight="1" x14ac:dyDescent="0.2">
      <c r="A875" s="128"/>
      <c r="B875" s="136"/>
      <c r="C875" s="128"/>
      <c r="D875" s="28"/>
      <c r="E875" s="134"/>
      <c r="F875" s="134"/>
      <c r="G875" s="134"/>
      <c r="H875" s="134"/>
      <c r="I875" s="132"/>
      <c r="J875" s="30"/>
      <c r="K875" s="130"/>
      <c r="L875" s="30"/>
      <c r="M875" s="128"/>
      <c r="N875" s="35"/>
      <c r="O875" s="34"/>
      <c r="P875" s="64"/>
      <c r="Q875" s="35"/>
      <c r="R875" s="36"/>
      <c r="Y875" s="43"/>
      <c r="Z875" s="43"/>
    </row>
    <row r="876" spans="1:26" s="17" customFormat="1" ht="15" customHeight="1" x14ac:dyDescent="0.2">
      <c r="A876" s="127" t="s">
        <v>553</v>
      </c>
      <c r="B876" s="135" t="s">
        <v>2104</v>
      </c>
      <c r="C876" s="127" t="s">
        <v>40</v>
      </c>
      <c r="D876" s="28"/>
      <c r="E876" s="133">
        <v>43223</v>
      </c>
      <c r="F876" s="133">
        <v>43224</v>
      </c>
      <c r="G876" s="133">
        <v>43255</v>
      </c>
      <c r="H876" s="133">
        <v>43228</v>
      </c>
      <c r="I876" s="131" t="s">
        <v>16</v>
      </c>
      <c r="J876" s="30"/>
      <c r="K876" s="129" t="s">
        <v>94</v>
      </c>
      <c r="L876" s="30"/>
      <c r="M876" s="127" t="s">
        <v>14</v>
      </c>
      <c r="N876" s="28"/>
      <c r="O876" s="33"/>
      <c r="P876" s="62"/>
      <c r="Q876" s="35"/>
      <c r="R876" s="36"/>
      <c r="Y876" s="43"/>
      <c r="Z876" s="43"/>
    </row>
    <row r="877" spans="1:26" s="17" customFormat="1" ht="15" customHeight="1" x14ac:dyDescent="0.2">
      <c r="A877" s="128"/>
      <c r="B877" s="136"/>
      <c r="C877" s="128"/>
      <c r="D877" s="28"/>
      <c r="E877" s="134"/>
      <c r="F877" s="134"/>
      <c r="G877" s="134"/>
      <c r="H877" s="134"/>
      <c r="I877" s="132"/>
      <c r="J877" s="30"/>
      <c r="K877" s="130"/>
      <c r="L877" s="30"/>
      <c r="M877" s="128"/>
      <c r="N877" s="28"/>
      <c r="O877" s="34"/>
      <c r="P877" s="64"/>
      <c r="Q877" s="28"/>
      <c r="R877" s="36"/>
      <c r="Y877" s="43"/>
      <c r="Z877" s="43"/>
    </row>
    <row r="878" spans="1:26" s="17" customFormat="1" ht="12.75" customHeight="1" x14ac:dyDescent="0.2">
      <c r="A878" s="127" t="s">
        <v>554</v>
      </c>
      <c r="B878" s="135" t="s">
        <v>2105</v>
      </c>
      <c r="C878" s="127" t="s">
        <v>40</v>
      </c>
      <c r="D878" s="28"/>
      <c r="E878" s="133">
        <v>43223</v>
      </c>
      <c r="F878" s="133">
        <v>43224</v>
      </c>
      <c r="G878" s="133">
        <v>43255</v>
      </c>
      <c r="H878" s="133">
        <v>43243</v>
      </c>
      <c r="I878" s="131" t="s">
        <v>16</v>
      </c>
      <c r="J878" s="30"/>
      <c r="K878" s="129" t="s">
        <v>94</v>
      </c>
      <c r="L878" s="30"/>
      <c r="M878" s="127" t="s">
        <v>17</v>
      </c>
      <c r="N878" s="28"/>
      <c r="O878" s="33" t="s">
        <v>20</v>
      </c>
      <c r="P878" s="63"/>
      <c r="Q878" s="35"/>
      <c r="R878" s="36"/>
      <c r="Y878" s="43"/>
      <c r="Z878" s="43"/>
    </row>
    <row r="879" spans="1:26" s="17" customFormat="1" ht="12.75" customHeight="1" x14ac:dyDescent="0.2">
      <c r="A879" s="128"/>
      <c r="B879" s="136"/>
      <c r="C879" s="128"/>
      <c r="D879" s="28"/>
      <c r="E879" s="134"/>
      <c r="F879" s="134"/>
      <c r="G879" s="134"/>
      <c r="H879" s="134"/>
      <c r="I879" s="132"/>
      <c r="J879" s="30"/>
      <c r="K879" s="130"/>
      <c r="L879" s="30"/>
      <c r="M879" s="128"/>
      <c r="N879" s="28"/>
      <c r="O879" s="34"/>
      <c r="P879" s="64"/>
      <c r="Q879" s="35"/>
      <c r="R879" s="36"/>
      <c r="Y879" s="43"/>
      <c r="Z879" s="43"/>
    </row>
    <row r="880" spans="1:26" s="17" customFormat="1" ht="15" customHeight="1" x14ac:dyDescent="0.2">
      <c r="A880" s="127" t="s">
        <v>555</v>
      </c>
      <c r="B880" s="135" t="s">
        <v>2106</v>
      </c>
      <c r="C880" s="127" t="s">
        <v>40</v>
      </c>
      <c r="D880" s="28"/>
      <c r="E880" s="133">
        <v>43223</v>
      </c>
      <c r="F880" s="133">
        <v>43224</v>
      </c>
      <c r="G880" s="133">
        <v>43255</v>
      </c>
      <c r="H880" s="133">
        <v>43235</v>
      </c>
      <c r="I880" s="131" t="s">
        <v>16</v>
      </c>
      <c r="J880" s="30"/>
      <c r="K880" s="129" t="s">
        <v>94</v>
      </c>
      <c r="L880" s="30"/>
      <c r="M880" s="127" t="s">
        <v>14</v>
      </c>
      <c r="N880" s="28"/>
      <c r="O880" s="33"/>
      <c r="P880" s="63"/>
      <c r="Q880" s="35"/>
      <c r="R880" s="36"/>
      <c r="Y880" s="43"/>
      <c r="Z880" s="43"/>
    </row>
    <row r="881" spans="1:26" s="17" customFormat="1" ht="15" customHeight="1" x14ac:dyDescent="0.2">
      <c r="A881" s="128"/>
      <c r="B881" s="136"/>
      <c r="C881" s="128"/>
      <c r="D881" s="28"/>
      <c r="E881" s="134"/>
      <c r="F881" s="134"/>
      <c r="G881" s="134"/>
      <c r="H881" s="134"/>
      <c r="I881" s="132"/>
      <c r="J881" s="30"/>
      <c r="K881" s="130"/>
      <c r="L881" s="30"/>
      <c r="M881" s="128"/>
      <c r="N881" s="35"/>
      <c r="O881" s="34"/>
      <c r="P881" s="64"/>
      <c r="Q881" s="35"/>
      <c r="R881" s="36"/>
      <c r="Y881" s="43"/>
      <c r="Z881" s="43"/>
    </row>
    <row r="882" spans="1:26" s="17" customFormat="1" ht="15" customHeight="1" x14ac:dyDescent="0.2">
      <c r="A882" s="127" t="s">
        <v>556</v>
      </c>
      <c r="B882" s="135" t="s">
        <v>2107</v>
      </c>
      <c r="C882" s="127" t="s">
        <v>40</v>
      </c>
      <c r="D882" s="28"/>
      <c r="E882" s="133">
        <v>43223</v>
      </c>
      <c r="F882" s="133">
        <v>43224</v>
      </c>
      <c r="G882" s="133">
        <v>43255</v>
      </c>
      <c r="H882" s="133">
        <v>43243</v>
      </c>
      <c r="I882" s="131" t="s">
        <v>16</v>
      </c>
      <c r="J882" s="30"/>
      <c r="K882" s="129" t="s">
        <v>94</v>
      </c>
      <c r="L882" s="30"/>
      <c r="M882" s="127" t="s">
        <v>14</v>
      </c>
      <c r="N882" s="28"/>
      <c r="O882" s="33"/>
      <c r="P882" s="62"/>
      <c r="Q882" s="35"/>
      <c r="R882" s="36"/>
      <c r="Y882" s="43"/>
      <c r="Z882" s="43"/>
    </row>
    <row r="883" spans="1:26" s="17" customFormat="1" ht="15" customHeight="1" x14ac:dyDescent="0.2">
      <c r="A883" s="128"/>
      <c r="B883" s="136"/>
      <c r="C883" s="128"/>
      <c r="D883" s="28"/>
      <c r="E883" s="134"/>
      <c r="F883" s="134"/>
      <c r="G883" s="134"/>
      <c r="H883" s="134"/>
      <c r="I883" s="132"/>
      <c r="J883" s="30"/>
      <c r="K883" s="130"/>
      <c r="L883" s="30"/>
      <c r="M883" s="128"/>
      <c r="N883" s="28"/>
      <c r="O883" s="34"/>
      <c r="P883" s="64"/>
      <c r="Q883" s="28"/>
      <c r="R883" s="36"/>
      <c r="Y883" s="43"/>
      <c r="Z883" s="43"/>
    </row>
    <row r="884" spans="1:26" s="17" customFormat="1" ht="12.75" customHeight="1" x14ac:dyDescent="0.2">
      <c r="A884" s="127" t="s">
        <v>557</v>
      </c>
      <c r="B884" s="135" t="s">
        <v>2108</v>
      </c>
      <c r="C884" s="127" t="s">
        <v>40</v>
      </c>
      <c r="D884" s="28"/>
      <c r="E884" s="133">
        <v>43223</v>
      </c>
      <c r="F884" s="133">
        <v>43224</v>
      </c>
      <c r="G884" s="133">
        <v>43255</v>
      </c>
      <c r="H884" s="133">
        <v>43230</v>
      </c>
      <c r="I884" s="131" t="s">
        <v>16</v>
      </c>
      <c r="J884" s="30"/>
      <c r="K884" s="129" t="s">
        <v>94</v>
      </c>
      <c r="L884" s="30"/>
      <c r="M884" s="127" t="s">
        <v>70</v>
      </c>
      <c r="N884" s="28"/>
      <c r="O884" s="33"/>
      <c r="P884" s="63"/>
      <c r="Q884" s="35"/>
      <c r="R884" s="36"/>
      <c r="Y884" s="43"/>
      <c r="Z884" s="43"/>
    </row>
    <row r="885" spans="1:26" s="17" customFormat="1" ht="12.75" customHeight="1" x14ac:dyDescent="0.2">
      <c r="A885" s="128"/>
      <c r="B885" s="136"/>
      <c r="C885" s="128"/>
      <c r="D885" s="28"/>
      <c r="E885" s="134"/>
      <c r="F885" s="134"/>
      <c r="G885" s="134"/>
      <c r="H885" s="134"/>
      <c r="I885" s="132"/>
      <c r="J885" s="30"/>
      <c r="K885" s="130"/>
      <c r="L885" s="30"/>
      <c r="M885" s="128"/>
      <c r="N885" s="28"/>
      <c r="O885" s="34"/>
      <c r="P885" s="64"/>
      <c r="Q885" s="35"/>
      <c r="R885" s="36"/>
      <c r="Y885" s="43"/>
      <c r="Z885" s="43"/>
    </row>
    <row r="886" spans="1:26" s="17" customFormat="1" ht="15" customHeight="1" x14ac:dyDescent="0.2">
      <c r="A886" s="127" t="s">
        <v>558</v>
      </c>
      <c r="B886" s="135" t="s">
        <v>2111</v>
      </c>
      <c r="C886" s="127" t="s">
        <v>40</v>
      </c>
      <c r="D886" s="28"/>
      <c r="E886" s="133">
        <v>43223</v>
      </c>
      <c r="F886" s="133">
        <v>43224</v>
      </c>
      <c r="G886" s="133">
        <v>43255</v>
      </c>
      <c r="H886" s="133">
        <v>43243</v>
      </c>
      <c r="I886" s="131" t="s">
        <v>16</v>
      </c>
      <c r="J886" s="30"/>
      <c r="K886" s="129" t="s">
        <v>94</v>
      </c>
      <c r="L886" s="30"/>
      <c r="M886" s="127" t="s">
        <v>17</v>
      </c>
      <c r="N886" s="28"/>
      <c r="O886" s="33" t="s">
        <v>20</v>
      </c>
      <c r="P886" s="63"/>
      <c r="Q886" s="35"/>
      <c r="R886" s="36"/>
      <c r="Y886" s="43"/>
      <c r="Z886" s="43"/>
    </row>
    <row r="887" spans="1:26" s="17" customFormat="1" ht="15" customHeight="1" x14ac:dyDescent="0.2">
      <c r="A887" s="128"/>
      <c r="B887" s="136"/>
      <c r="C887" s="128"/>
      <c r="D887" s="28"/>
      <c r="E887" s="134"/>
      <c r="F887" s="134"/>
      <c r="G887" s="134"/>
      <c r="H887" s="134"/>
      <c r="I887" s="132"/>
      <c r="J887" s="30"/>
      <c r="K887" s="130"/>
      <c r="L887" s="30"/>
      <c r="M887" s="128"/>
      <c r="N887" s="35"/>
      <c r="O887" s="34"/>
      <c r="P887" s="64"/>
      <c r="Q887" s="35"/>
      <c r="R887" s="36"/>
      <c r="Y887" s="43"/>
      <c r="Z887" s="43"/>
    </row>
    <row r="888" spans="1:26" s="17" customFormat="1" ht="15" customHeight="1" x14ac:dyDescent="0.2">
      <c r="A888" s="127" t="s">
        <v>559</v>
      </c>
      <c r="B888" s="135" t="s">
        <v>2109</v>
      </c>
      <c r="C888" s="127" t="s">
        <v>40</v>
      </c>
      <c r="D888" s="28"/>
      <c r="E888" s="133">
        <v>43223</v>
      </c>
      <c r="F888" s="133">
        <v>43224</v>
      </c>
      <c r="G888" s="133">
        <v>43255</v>
      </c>
      <c r="H888" s="133">
        <v>43243</v>
      </c>
      <c r="I888" s="131" t="s">
        <v>16</v>
      </c>
      <c r="J888" s="30"/>
      <c r="K888" s="129" t="s">
        <v>94</v>
      </c>
      <c r="L888" s="30"/>
      <c r="M888" s="127" t="s">
        <v>17</v>
      </c>
      <c r="N888" s="28"/>
      <c r="O888" s="33" t="s">
        <v>20</v>
      </c>
      <c r="P888" s="63"/>
      <c r="Q888" s="35"/>
      <c r="R888" s="36"/>
      <c r="Y888" s="43"/>
      <c r="Z888" s="43"/>
    </row>
    <row r="889" spans="1:26" s="17" customFormat="1" ht="12.75" customHeight="1" x14ac:dyDescent="0.2">
      <c r="A889" s="128"/>
      <c r="B889" s="136"/>
      <c r="C889" s="128"/>
      <c r="D889" s="28"/>
      <c r="E889" s="134"/>
      <c r="F889" s="134"/>
      <c r="G889" s="134"/>
      <c r="H889" s="134"/>
      <c r="I889" s="132"/>
      <c r="J889" s="30"/>
      <c r="K889" s="130"/>
      <c r="L889" s="30"/>
      <c r="M889" s="128"/>
      <c r="N889" s="28"/>
      <c r="O889" s="34"/>
      <c r="P889" s="64"/>
      <c r="Q889" s="35"/>
      <c r="R889" s="36"/>
      <c r="Y889" s="43"/>
      <c r="Z889" s="43"/>
    </row>
    <row r="890" spans="1:26" s="17" customFormat="1" ht="15" customHeight="1" x14ac:dyDescent="0.2">
      <c r="A890" s="127" t="s">
        <v>560</v>
      </c>
      <c r="B890" s="135" t="s">
        <v>2110</v>
      </c>
      <c r="C890" s="127" t="s">
        <v>40</v>
      </c>
      <c r="D890" s="28"/>
      <c r="E890" s="133">
        <v>43223</v>
      </c>
      <c r="F890" s="133">
        <v>43224</v>
      </c>
      <c r="G890" s="133">
        <v>43255</v>
      </c>
      <c r="H890" s="133">
        <v>43243</v>
      </c>
      <c r="I890" s="131" t="s">
        <v>16</v>
      </c>
      <c r="J890" s="30"/>
      <c r="K890" s="129" t="s">
        <v>94</v>
      </c>
      <c r="L890" s="30"/>
      <c r="M890" s="127" t="s">
        <v>14</v>
      </c>
      <c r="N890" s="28"/>
      <c r="O890" s="33"/>
      <c r="P890" s="63"/>
      <c r="Q890" s="35"/>
      <c r="R890" s="36"/>
      <c r="Y890" s="43"/>
      <c r="Z890" s="43"/>
    </row>
    <row r="891" spans="1:26" s="17" customFormat="1" ht="15" customHeight="1" x14ac:dyDescent="0.2">
      <c r="A891" s="128"/>
      <c r="B891" s="136"/>
      <c r="C891" s="128"/>
      <c r="D891" s="28"/>
      <c r="E891" s="134"/>
      <c r="F891" s="134"/>
      <c r="G891" s="134"/>
      <c r="H891" s="134"/>
      <c r="I891" s="132"/>
      <c r="J891" s="30"/>
      <c r="K891" s="130"/>
      <c r="L891" s="30"/>
      <c r="M891" s="128"/>
      <c r="N891" s="35"/>
      <c r="O891" s="34"/>
      <c r="P891" s="64"/>
      <c r="Q891" s="35"/>
      <c r="R891" s="36"/>
      <c r="Y891" s="43"/>
      <c r="Z891" s="43"/>
    </row>
    <row r="892" spans="1:26" s="17" customFormat="1" ht="15" customHeight="1" x14ac:dyDescent="0.2">
      <c r="A892" s="127" t="s">
        <v>561</v>
      </c>
      <c r="B892" s="135" t="s">
        <v>2112</v>
      </c>
      <c r="C892" s="127" t="s">
        <v>40</v>
      </c>
      <c r="D892" s="28"/>
      <c r="E892" s="133">
        <v>43223</v>
      </c>
      <c r="F892" s="133">
        <v>43224</v>
      </c>
      <c r="G892" s="133">
        <v>43255</v>
      </c>
      <c r="H892" s="133">
        <v>43243</v>
      </c>
      <c r="I892" s="131" t="s">
        <v>16</v>
      </c>
      <c r="J892" s="30"/>
      <c r="K892" s="129" t="s">
        <v>94</v>
      </c>
      <c r="L892" s="30"/>
      <c r="M892" s="127" t="s">
        <v>14</v>
      </c>
      <c r="N892" s="28"/>
      <c r="O892" s="33"/>
      <c r="P892" s="62"/>
      <c r="Q892" s="35"/>
      <c r="R892" s="36"/>
      <c r="Y892" s="43"/>
      <c r="Z892" s="43"/>
    </row>
    <row r="893" spans="1:26" s="17" customFormat="1" ht="15" customHeight="1" x14ac:dyDescent="0.2">
      <c r="A893" s="128"/>
      <c r="B893" s="136"/>
      <c r="C893" s="128"/>
      <c r="D893" s="28"/>
      <c r="E893" s="134"/>
      <c r="F893" s="134"/>
      <c r="G893" s="134"/>
      <c r="H893" s="134"/>
      <c r="I893" s="132"/>
      <c r="J893" s="30"/>
      <c r="K893" s="130"/>
      <c r="L893" s="30"/>
      <c r="M893" s="128"/>
      <c r="N893" s="28"/>
      <c r="O893" s="34"/>
      <c r="P893" s="64"/>
      <c r="Q893" s="28"/>
      <c r="R893" s="36"/>
      <c r="Y893" s="43"/>
      <c r="Z893" s="43"/>
    </row>
    <row r="894" spans="1:26" s="17" customFormat="1" ht="12.75" customHeight="1" x14ac:dyDescent="0.2">
      <c r="A894" s="127" t="s">
        <v>562</v>
      </c>
      <c r="B894" s="135" t="s">
        <v>2113</v>
      </c>
      <c r="C894" s="127" t="s">
        <v>40</v>
      </c>
      <c r="D894" s="28"/>
      <c r="E894" s="133">
        <v>43224</v>
      </c>
      <c r="F894" s="133">
        <v>43228</v>
      </c>
      <c r="G894" s="133">
        <v>43256</v>
      </c>
      <c r="H894" s="133">
        <v>43235</v>
      </c>
      <c r="I894" s="131" t="s">
        <v>16</v>
      </c>
      <c r="J894" s="30"/>
      <c r="K894" s="129" t="s">
        <v>94</v>
      </c>
      <c r="L894" s="30"/>
      <c r="M894" s="127" t="s">
        <v>14</v>
      </c>
      <c r="N894" s="28"/>
      <c r="O894" s="33"/>
      <c r="P894" s="63"/>
      <c r="Q894" s="35"/>
      <c r="R894" s="36"/>
      <c r="Y894" s="43"/>
      <c r="Z894" s="43"/>
    </row>
    <row r="895" spans="1:26" s="17" customFormat="1" ht="12.75" customHeight="1" x14ac:dyDescent="0.2">
      <c r="A895" s="128"/>
      <c r="B895" s="136"/>
      <c r="C895" s="128"/>
      <c r="D895" s="28"/>
      <c r="E895" s="134"/>
      <c r="F895" s="134"/>
      <c r="G895" s="134"/>
      <c r="H895" s="134"/>
      <c r="I895" s="132"/>
      <c r="J895" s="30"/>
      <c r="K895" s="130"/>
      <c r="L895" s="30"/>
      <c r="M895" s="128"/>
      <c r="N895" s="28"/>
      <c r="O895" s="34"/>
      <c r="P895" s="64"/>
      <c r="Q895" s="35"/>
      <c r="R895" s="36"/>
      <c r="Y895" s="43"/>
      <c r="Z895" s="43"/>
    </row>
    <row r="896" spans="1:26" s="17" customFormat="1" ht="15" customHeight="1" x14ac:dyDescent="0.2">
      <c r="A896" s="127" t="s">
        <v>563</v>
      </c>
      <c r="B896" s="135" t="s">
        <v>2114</v>
      </c>
      <c r="C896" s="127" t="s">
        <v>40</v>
      </c>
      <c r="D896" s="28"/>
      <c r="E896" s="133">
        <v>43228</v>
      </c>
      <c r="F896" s="133">
        <v>43229</v>
      </c>
      <c r="G896" s="133">
        <v>43257</v>
      </c>
      <c r="H896" s="133">
        <v>43244</v>
      </c>
      <c r="I896" s="131" t="s">
        <v>16</v>
      </c>
      <c r="J896" s="30"/>
      <c r="K896" s="129" t="s">
        <v>94</v>
      </c>
      <c r="L896" s="30"/>
      <c r="M896" s="127" t="s">
        <v>14</v>
      </c>
      <c r="N896" s="28"/>
      <c r="O896" s="33"/>
      <c r="P896" s="63"/>
      <c r="Q896" s="35"/>
      <c r="R896" s="36"/>
      <c r="Y896" s="43"/>
      <c r="Z896" s="43"/>
    </row>
    <row r="897" spans="1:26" s="17" customFormat="1" ht="15" customHeight="1" x14ac:dyDescent="0.2">
      <c r="A897" s="128"/>
      <c r="B897" s="136"/>
      <c r="C897" s="128"/>
      <c r="D897" s="28"/>
      <c r="E897" s="134"/>
      <c r="F897" s="134"/>
      <c r="G897" s="134"/>
      <c r="H897" s="134"/>
      <c r="I897" s="132"/>
      <c r="J897" s="30"/>
      <c r="K897" s="130"/>
      <c r="L897" s="30"/>
      <c r="M897" s="128"/>
      <c r="N897" s="35"/>
      <c r="O897" s="34"/>
      <c r="P897" s="64"/>
      <c r="Q897" s="35"/>
      <c r="R897" s="36"/>
      <c r="Y897" s="43"/>
      <c r="Z897" s="43"/>
    </row>
    <row r="898" spans="1:26" s="17" customFormat="1" ht="15" customHeight="1" x14ac:dyDescent="0.2">
      <c r="A898" s="127" t="s">
        <v>564</v>
      </c>
      <c r="B898" s="135" t="s">
        <v>2115</v>
      </c>
      <c r="C898" s="127" t="s">
        <v>40</v>
      </c>
      <c r="D898" s="28"/>
      <c r="E898" s="133">
        <v>43228</v>
      </c>
      <c r="F898" s="133">
        <v>43229</v>
      </c>
      <c r="G898" s="133">
        <v>43257</v>
      </c>
      <c r="H898" s="133">
        <v>43229</v>
      </c>
      <c r="I898" s="131" t="s">
        <v>16</v>
      </c>
      <c r="J898" s="30"/>
      <c r="K898" s="129" t="s">
        <v>94</v>
      </c>
      <c r="L898" s="30"/>
      <c r="M898" s="127" t="s">
        <v>14</v>
      </c>
      <c r="N898" s="28"/>
      <c r="O898" s="33"/>
      <c r="P898" s="62"/>
      <c r="Q898" s="35"/>
      <c r="R898" s="36"/>
      <c r="Y898" s="43"/>
      <c r="Z898" s="43"/>
    </row>
    <row r="899" spans="1:26" s="17" customFormat="1" ht="15" customHeight="1" x14ac:dyDescent="0.2">
      <c r="A899" s="128"/>
      <c r="B899" s="136"/>
      <c r="C899" s="128"/>
      <c r="D899" s="28"/>
      <c r="E899" s="134"/>
      <c r="F899" s="134"/>
      <c r="G899" s="134"/>
      <c r="H899" s="134"/>
      <c r="I899" s="132"/>
      <c r="J899" s="30"/>
      <c r="K899" s="130"/>
      <c r="L899" s="30"/>
      <c r="M899" s="128"/>
      <c r="N899" s="28"/>
      <c r="O899" s="34"/>
      <c r="P899" s="64"/>
      <c r="Q899" s="28"/>
      <c r="R899" s="36"/>
      <c r="Y899" s="43"/>
      <c r="Z899" s="43"/>
    </row>
    <row r="900" spans="1:26" s="17" customFormat="1" ht="12.75" customHeight="1" x14ac:dyDescent="0.2">
      <c r="A900" s="127" t="s">
        <v>565</v>
      </c>
      <c r="B900" s="135" t="s">
        <v>2116</v>
      </c>
      <c r="C900" s="127" t="s">
        <v>40</v>
      </c>
      <c r="D900" s="28"/>
      <c r="E900" s="133">
        <v>43228</v>
      </c>
      <c r="F900" s="133">
        <v>43229</v>
      </c>
      <c r="G900" s="133">
        <v>43257</v>
      </c>
      <c r="H900" s="133">
        <v>43245</v>
      </c>
      <c r="I900" s="131" t="s">
        <v>16</v>
      </c>
      <c r="J900" s="30"/>
      <c r="K900" s="129" t="s">
        <v>94</v>
      </c>
      <c r="L900" s="30"/>
      <c r="M900" s="127" t="s">
        <v>14</v>
      </c>
      <c r="N900" s="28"/>
      <c r="O900" s="33"/>
      <c r="P900" s="63"/>
      <c r="Q900" s="35"/>
      <c r="R900" s="36"/>
      <c r="Y900" s="43"/>
      <c r="Z900" s="43"/>
    </row>
    <row r="901" spans="1:26" s="17" customFormat="1" ht="12.75" customHeight="1" x14ac:dyDescent="0.2">
      <c r="A901" s="128"/>
      <c r="B901" s="136"/>
      <c r="C901" s="128"/>
      <c r="D901" s="28"/>
      <c r="E901" s="134"/>
      <c r="F901" s="134"/>
      <c r="G901" s="134"/>
      <c r="H901" s="134"/>
      <c r="I901" s="132"/>
      <c r="J901" s="30"/>
      <c r="K901" s="130"/>
      <c r="L901" s="30"/>
      <c r="M901" s="128"/>
      <c r="N901" s="28"/>
      <c r="O901" s="34"/>
      <c r="P901" s="64"/>
      <c r="Q901" s="35"/>
      <c r="R901" s="36"/>
      <c r="Y901" s="43"/>
      <c r="Z901" s="43"/>
    </row>
    <row r="902" spans="1:26" s="17" customFormat="1" ht="15" customHeight="1" x14ac:dyDescent="0.2">
      <c r="A902" s="127" t="s">
        <v>566</v>
      </c>
      <c r="B902" s="135" t="s">
        <v>2117</v>
      </c>
      <c r="C902" s="127" t="s">
        <v>40</v>
      </c>
      <c r="D902" s="28"/>
      <c r="E902" s="133">
        <v>43228</v>
      </c>
      <c r="F902" s="133">
        <v>43229</v>
      </c>
      <c r="G902" s="133">
        <v>43257</v>
      </c>
      <c r="H902" s="133">
        <v>43249</v>
      </c>
      <c r="I902" s="131" t="s">
        <v>16</v>
      </c>
      <c r="J902" s="30"/>
      <c r="K902" s="129" t="s">
        <v>94</v>
      </c>
      <c r="L902" s="30"/>
      <c r="M902" s="127" t="s">
        <v>15</v>
      </c>
      <c r="N902" s="28"/>
      <c r="O902" s="33"/>
      <c r="P902" s="63" t="s">
        <v>1731</v>
      </c>
      <c r="Q902" s="35"/>
      <c r="R902" s="36"/>
      <c r="Y902" s="43"/>
      <c r="Z902" s="43"/>
    </row>
    <row r="903" spans="1:26" s="17" customFormat="1" ht="15" customHeight="1" x14ac:dyDescent="0.2">
      <c r="A903" s="128"/>
      <c r="B903" s="136"/>
      <c r="C903" s="128"/>
      <c r="D903" s="28"/>
      <c r="E903" s="134"/>
      <c r="F903" s="134"/>
      <c r="G903" s="134"/>
      <c r="H903" s="134"/>
      <c r="I903" s="132"/>
      <c r="J903" s="30"/>
      <c r="K903" s="130"/>
      <c r="L903" s="30"/>
      <c r="M903" s="128"/>
      <c r="N903" s="35"/>
      <c r="O903" s="34"/>
      <c r="P903" s="64"/>
      <c r="Q903" s="35"/>
      <c r="R903" s="36"/>
      <c r="Y903" s="43"/>
      <c r="Z903" s="43"/>
    </row>
    <row r="904" spans="1:26" s="17" customFormat="1" ht="15" customHeight="1" x14ac:dyDescent="0.2">
      <c r="A904" s="127" t="s">
        <v>567</v>
      </c>
      <c r="B904" s="135" t="s">
        <v>2118</v>
      </c>
      <c r="C904" s="127" t="s">
        <v>40</v>
      </c>
      <c r="D904" s="28"/>
      <c r="E904" s="133">
        <v>43224</v>
      </c>
      <c r="F904" s="133">
        <v>43228</v>
      </c>
      <c r="G904" s="133">
        <v>43256</v>
      </c>
      <c r="H904" s="133">
        <v>43242</v>
      </c>
      <c r="I904" s="131" t="s">
        <v>16</v>
      </c>
      <c r="J904" s="30"/>
      <c r="K904" s="129" t="s">
        <v>94</v>
      </c>
      <c r="L904" s="30"/>
      <c r="M904" s="127" t="s">
        <v>14</v>
      </c>
      <c r="N904" s="28"/>
      <c r="O904" s="33"/>
      <c r="P904" s="62"/>
      <c r="Q904" s="35"/>
      <c r="R904" s="36"/>
      <c r="Y904" s="43"/>
      <c r="Z904" s="43"/>
    </row>
    <row r="905" spans="1:26" s="17" customFormat="1" ht="15" customHeight="1" x14ac:dyDescent="0.2">
      <c r="A905" s="128"/>
      <c r="B905" s="136"/>
      <c r="C905" s="128"/>
      <c r="D905" s="28"/>
      <c r="E905" s="134"/>
      <c r="F905" s="134"/>
      <c r="G905" s="134"/>
      <c r="H905" s="134"/>
      <c r="I905" s="132"/>
      <c r="J905" s="30"/>
      <c r="K905" s="130"/>
      <c r="L905" s="30"/>
      <c r="M905" s="128"/>
      <c r="N905" s="28"/>
      <c r="O905" s="34"/>
      <c r="P905" s="64"/>
      <c r="Q905" s="28"/>
      <c r="R905" s="36"/>
      <c r="Y905" s="43"/>
      <c r="Z905" s="43"/>
    </row>
    <row r="906" spans="1:26" s="17" customFormat="1" ht="12.75" customHeight="1" x14ac:dyDescent="0.2">
      <c r="A906" s="127" t="s">
        <v>568</v>
      </c>
      <c r="B906" s="135" t="s">
        <v>2119</v>
      </c>
      <c r="C906" s="127" t="s">
        <v>40</v>
      </c>
      <c r="D906" s="28"/>
      <c r="E906" s="133">
        <v>43228</v>
      </c>
      <c r="F906" s="133">
        <v>43229</v>
      </c>
      <c r="G906" s="133">
        <v>43257</v>
      </c>
      <c r="H906" s="133">
        <v>43252</v>
      </c>
      <c r="I906" s="131" t="s">
        <v>16</v>
      </c>
      <c r="J906" s="30"/>
      <c r="K906" s="129" t="s">
        <v>94</v>
      </c>
      <c r="L906" s="30"/>
      <c r="M906" s="127" t="s">
        <v>14</v>
      </c>
      <c r="N906" s="28"/>
      <c r="O906" s="33"/>
      <c r="P906" s="63"/>
      <c r="Q906" s="35"/>
      <c r="R906" s="36"/>
      <c r="Y906" s="43"/>
      <c r="Z906" s="43"/>
    </row>
    <row r="907" spans="1:26" s="17" customFormat="1" ht="12.75" customHeight="1" x14ac:dyDescent="0.2">
      <c r="A907" s="128"/>
      <c r="B907" s="136"/>
      <c r="C907" s="128"/>
      <c r="D907" s="28"/>
      <c r="E907" s="134"/>
      <c r="F907" s="134"/>
      <c r="G907" s="134"/>
      <c r="H907" s="134"/>
      <c r="I907" s="132"/>
      <c r="J907" s="30"/>
      <c r="K907" s="130"/>
      <c r="L907" s="30"/>
      <c r="M907" s="128"/>
      <c r="N907" s="28"/>
      <c r="O907" s="34"/>
      <c r="P907" s="64"/>
      <c r="Q907" s="35"/>
      <c r="R907" s="36"/>
      <c r="Y907" s="43"/>
      <c r="Z907" s="43"/>
    </row>
    <row r="908" spans="1:26" s="17" customFormat="1" ht="15" customHeight="1" x14ac:dyDescent="0.2">
      <c r="A908" s="127" t="s">
        <v>569</v>
      </c>
      <c r="B908" s="135" t="s">
        <v>2120</v>
      </c>
      <c r="C908" s="127" t="s">
        <v>40</v>
      </c>
      <c r="D908" s="28"/>
      <c r="E908" s="133">
        <v>43228</v>
      </c>
      <c r="F908" s="133">
        <v>43229</v>
      </c>
      <c r="G908" s="133">
        <v>43257</v>
      </c>
      <c r="H908" s="133">
        <v>43244</v>
      </c>
      <c r="I908" s="131" t="s">
        <v>29</v>
      </c>
      <c r="J908" s="30"/>
      <c r="K908" s="129" t="s">
        <v>95</v>
      </c>
      <c r="L908" s="30"/>
      <c r="M908" s="127" t="s">
        <v>74</v>
      </c>
      <c r="N908" s="28"/>
      <c r="O908" s="33"/>
      <c r="P908" s="63"/>
      <c r="Q908" s="35"/>
      <c r="R908" s="36"/>
      <c r="Y908" s="43"/>
      <c r="Z908" s="43"/>
    </row>
    <row r="909" spans="1:26" s="17" customFormat="1" ht="15" customHeight="1" x14ac:dyDescent="0.2">
      <c r="A909" s="128"/>
      <c r="B909" s="136"/>
      <c r="C909" s="128"/>
      <c r="D909" s="28"/>
      <c r="E909" s="134"/>
      <c r="F909" s="134"/>
      <c r="G909" s="134"/>
      <c r="H909" s="134"/>
      <c r="I909" s="132"/>
      <c r="J909" s="30"/>
      <c r="K909" s="130"/>
      <c r="L909" s="30"/>
      <c r="M909" s="128"/>
      <c r="N909" s="35"/>
      <c r="O909" s="34"/>
      <c r="P909" s="64"/>
      <c r="Q909" s="35"/>
      <c r="R909" s="36"/>
      <c r="Y909" s="43"/>
      <c r="Z909" s="43"/>
    </row>
    <row r="910" spans="1:26" s="17" customFormat="1" ht="15" customHeight="1" x14ac:dyDescent="0.2">
      <c r="A910" s="127" t="s">
        <v>570</v>
      </c>
      <c r="B910" s="135" t="s">
        <v>2121</v>
      </c>
      <c r="C910" s="127" t="s">
        <v>40</v>
      </c>
      <c r="D910" s="28"/>
      <c r="E910" s="133">
        <v>43228</v>
      </c>
      <c r="F910" s="133">
        <v>43229</v>
      </c>
      <c r="G910" s="133">
        <v>43257</v>
      </c>
      <c r="H910" s="133">
        <v>43230</v>
      </c>
      <c r="I910" s="131" t="s">
        <v>16</v>
      </c>
      <c r="J910" s="30"/>
      <c r="K910" s="129" t="s">
        <v>94</v>
      </c>
      <c r="L910" s="30"/>
      <c r="M910" s="127" t="s">
        <v>70</v>
      </c>
      <c r="N910" s="28"/>
      <c r="O910" s="33"/>
      <c r="P910" s="62"/>
      <c r="Q910" s="35"/>
      <c r="R910" s="36"/>
      <c r="Y910" s="43"/>
      <c r="Z910" s="43"/>
    </row>
    <row r="911" spans="1:26" s="17" customFormat="1" ht="15" customHeight="1" x14ac:dyDescent="0.2">
      <c r="A911" s="128"/>
      <c r="B911" s="136"/>
      <c r="C911" s="128"/>
      <c r="D911" s="28"/>
      <c r="E911" s="134"/>
      <c r="F911" s="134"/>
      <c r="G911" s="134"/>
      <c r="H911" s="134"/>
      <c r="I911" s="132"/>
      <c r="J911" s="30"/>
      <c r="K911" s="130"/>
      <c r="L911" s="30"/>
      <c r="M911" s="128"/>
      <c r="N911" s="28"/>
      <c r="O911" s="34"/>
      <c r="P911" s="64"/>
      <c r="Q911" s="28"/>
      <c r="R911" s="36"/>
      <c r="Y911" s="43"/>
      <c r="Z911" s="43"/>
    </row>
    <row r="912" spans="1:26" s="17" customFormat="1" ht="12.75" customHeight="1" x14ac:dyDescent="0.2">
      <c r="A912" s="127" t="s">
        <v>571</v>
      </c>
      <c r="B912" s="135" t="s">
        <v>2122</v>
      </c>
      <c r="C912" s="127" t="s">
        <v>40</v>
      </c>
      <c r="D912" s="28"/>
      <c r="E912" s="133">
        <v>43230</v>
      </c>
      <c r="F912" s="133">
        <v>43231</v>
      </c>
      <c r="G912" s="133">
        <v>43259</v>
      </c>
      <c r="H912" s="133">
        <v>43221</v>
      </c>
      <c r="I912" s="131" t="s">
        <v>16</v>
      </c>
      <c r="J912" s="30"/>
      <c r="K912" s="129" t="s">
        <v>94</v>
      </c>
      <c r="L912" s="30"/>
      <c r="M912" s="127" t="s">
        <v>15</v>
      </c>
      <c r="N912" s="28"/>
      <c r="O912" s="33" t="s">
        <v>20</v>
      </c>
      <c r="P912" s="63"/>
      <c r="Q912" s="35"/>
      <c r="R912" s="36"/>
      <c r="Y912" s="43"/>
      <c r="Z912" s="43"/>
    </row>
    <row r="913" spans="1:26" s="17" customFormat="1" ht="12.75" customHeight="1" x14ac:dyDescent="0.2">
      <c r="A913" s="128"/>
      <c r="B913" s="136"/>
      <c r="C913" s="128"/>
      <c r="D913" s="28"/>
      <c r="E913" s="134"/>
      <c r="F913" s="134"/>
      <c r="G913" s="134"/>
      <c r="H913" s="134"/>
      <c r="I913" s="132"/>
      <c r="J913" s="30"/>
      <c r="K913" s="130"/>
      <c r="L913" s="30"/>
      <c r="M913" s="128"/>
      <c r="N913" s="28"/>
      <c r="O913" s="34"/>
      <c r="P913" s="64"/>
      <c r="Q913" s="35"/>
      <c r="R913" s="36"/>
      <c r="Y913" s="43"/>
      <c r="Z913" s="43"/>
    </row>
    <row r="914" spans="1:26" s="17" customFormat="1" ht="15" customHeight="1" x14ac:dyDescent="0.2">
      <c r="A914" s="127" t="s">
        <v>572</v>
      </c>
      <c r="B914" s="135" t="s">
        <v>2123</v>
      </c>
      <c r="C914" s="127" t="s">
        <v>40</v>
      </c>
      <c r="D914" s="28"/>
      <c r="E914" s="133">
        <v>43230</v>
      </c>
      <c r="F914" s="133">
        <v>43231</v>
      </c>
      <c r="G914" s="133">
        <v>43259</v>
      </c>
      <c r="H914" s="133">
        <v>43251</v>
      </c>
      <c r="I914" s="131" t="s">
        <v>16</v>
      </c>
      <c r="J914" s="30"/>
      <c r="K914" s="129" t="s">
        <v>94</v>
      </c>
      <c r="L914" s="30"/>
      <c r="M914" s="127" t="s">
        <v>14</v>
      </c>
      <c r="N914" s="28"/>
      <c r="O914" s="33"/>
      <c r="P914" s="63"/>
      <c r="Q914" s="35"/>
      <c r="R914" s="36"/>
      <c r="Y914" s="43"/>
      <c r="Z914" s="43"/>
    </row>
    <row r="915" spans="1:26" s="17" customFormat="1" ht="15" customHeight="1" x14ac:dyDescent="0.2">
      <c r="A915" s="128"/>
      <c r="B915" s="136"/>
      <c r="C915" s="128"/>
      <c r="D915" s="28"/>
      <c r="E915" s="134"/>
      <c r="F915" s="134"/>
      <c r="G915" s="134"/>
      <c r="H915" s="134"/>
      <c r="I915" s="132"/>
      <c r="J915" s="30"/>
      <c r="K915" s="130"/>
      <c r="L915" s="30"/>
      <c r="M915" s="128"/>
      <c r="N915" s="35"/>
      <c r="O915" s="34"/>
      <c r="P915" s="64"/>
      <c r="Q915" s="35"/>
      <c r="R915" s="36"/>
      <c r="Y915" s="43"/>
      <c r="Z915" s="43"/>
    </row>
    <row r="916" spans="1:26" s="17" customFormat="1" ht="15" customHeight="1" x14ac:dyDescent="0.2">
      <c r="A916" s="127" t="s">
        <v>573</v>
      </c>
      <c r="B916" s="135" t="s">
        <v>2124</v>
      </c>
      <c r="C916" s="127" t="s">
        <v>40</v>
      </c>
      <c r="D916" s="28"/>
      <c r="E916" s="133">
        <v>43230</v>
      </c>
      <c r="F916" s="133">
        <v>43231</v>
      </c>
      <c r="G916" s="133">
        <v>43259</v>
      </c>
      <c r="H916" s="133">
        <v>43237</v>
      </c>
      <c r="I916" s="131" t="s">
        <v>16</v>
      </c>
      <c r="J916" s="30"/>
      <c r="K916" s="129" t="s">
        <v>94</v>
      </c>
      <c r="L916" s="30"/>
      <c r="M916" s="127" t="s">
        <v>14</v>
      </c>
      <c r="N916" s="28"/>
      <c r="O916" s="33"/>
      <c r="P916" s="62"/>
      <c r="Q916" s="35"/>
      <c r="R916" s="36"/>
      <c r="Y916" s="43"/>
      <c r="Z916" s="43"/>
    </row>
    <row r="917" spans="1:26" s="17" customFormat="1" ht="15" customHeight="1" x14ac:dyDescent="0.2">
      <c r="A917" s="128"/>
      <c r="B917" s="136"/>
      <c r="C917" s="128"/>
      <c r="D917" s="28"/>
      <c r="E917" s="134"/>
      <c r="F917" s="134"/>
      <c r="G917" s="134"/>
      <c r="H917" s="134"/>
      <c r="I917" s="132"/>
      <c r="J917" s="30"/>
      <c r="K917" s="130"/>
      <c r="L917" s="30"/>
      <c r="M917" s="128"/>
      <c r="N917" s="28"/>
      <c r="O917" s="34"/>
      <c r="P917" s="64"/>
      <c r="Q917" s="28"/>
      <c r="R917" s="36"/>
      <c r="Y917" s="43"/>
      <c r="Z917" s="43"/>
    </row>
    <row r="918" spans="1:26" s="17" customFormat="1" ht="12.75" customHeight="1" x14ac:dyDescent="0.2">
      <c r="A918" s="127" t="s">
        <v>574</v>
      </c>
      <c r="B918" s="135" t="s">
        <v>2125</v>
      </c>
      <c r="C918" s="127" t="s">
        <v>40</v>
      </c>
      <c r="D918" s="28"/>
      <c r="E918" s="133">
        <v>43230</v>
      </c>
      <c r="F918" s="133">
        <v>43231</v>
      </c>
      <c r="G918" s="133">
        <v>43259</v>
      </c>
      <c r="H918" s="133">
        <v>43250</v>
      </c>
      <c r="I918" s="131" t="s">
        <v>16</v>
      </c>
      <c r="J918" s="30"/>
      <c r="K918" s="129" t="s">
        <v>94</v>
      </c>
      <c r="L918" s="30"/>
      <c r="M918" s="127" t="s">
        <v>14</v>
      </c>
      <c r="N918" s="28"/>
      <c r="O918" s="33"/>
      <c r="P918" s="63"/>
      <c r="Q918" s="35"/>
      <c r="R918" s="36"/>
      <c r="Y918" s="43"/>
      <c r="Z918" s="43"/>
    </row>
    <row r="919" spans="1:26" s="17" customFormat="1" ht="12.75" customHeight="1" x14ac:dyDescent="0.2">
      <c r="A919" s="128"/>
      <c r="B919" s="136"/>
      <c r="C919" s="128"/>
      <c r="D919" s="28"/>
      <c r="E919" s="134"/>
      <c r="F919" s="134"/>
      <c r="G919" s="134"/>
      <c r="H919" s="134"/>
      <c r="I919" s="132"/>
      <c r="J919" s="30"/>
      <c r="K919" s="130"/>
      <c r="L919" s="30"/>
      <c r="M919" s="128"/>
      <c r="N919" s="28"/>
      <c r="O919" s="34"/>
      <c r="P919" s="64"/>
      <c r="Q919" s="35"/>
      <c r="R919" s="36"/>
      <c r="Y919" s="43"/>
      <c r="Z919" s="43"/>
    </row>
    <row r="920" spans="1:26" s="17" customFormat="1" ht="15" customHeight="1" x14ac:dyDescent="0.2">
      <c r="A920" s="127" t="s">
        <v>575</v>
      </c>
      <c r="B920" s="135" t="s">
        <v>2126</v>
      </c>
      <c r="C920" s="127" t="s">
        <v>40</v>
      </c>
      <c r="D920" s="28"/>
      <c r="E920" s="133">
        <v>43230</v>
      </c>
      <c r="F920" s="133">
        <v>43231</v>
      </c>
      <c r="G920" s="133">
        <v>43259</v>
      </c>
      <c r="H920" s="133">
        <v>43234</v>
      </c>
      <c r="I920" s="131" t="s">
        <v>16</v>
      </c>
      <c r="J920" s="30"/>
      <c r="K920" s="129" t="s">
        <v>94</v>
      </c>
      <c r="L920" s="30"/>
      <c r="M920" s="127" t="s">
        <v>14</v>
      </c>
      <c r="N920" s="28"/>
      <c r="O920" s="33"/>
      <c r="P920" s="63"/>
      <c r="Q920" s="35"/>
      <c r="R920" s="36"/>
      <c r="Y920" s="43"/>
      <c r="Z920" s="43"/>
    </row>
    <row r="921" spans="1:26" s="17" customFormat="1" ht="15" customHeight="1" x14ac:dyDescent="0.2">
      <c r="A921" s="128"/>
      <c r="B921" s="136"/>
      <c r="C921" s="128"/>
      <c r="D921" s="28"/>
      <c r="E921" s="134"/>
      <c r="F921" s="134"/>
      <c r="G921" s="134"/>
      <c r="H921" s="134"/>
      <c r="I921" s="132"/>
      <c r="J921" s="30"/>
      <c r="K921" s="130"/>
      <c r="L921" s="30"/>
      <c r="M921" s="128"/>
      <c r="N921" s="35"/>
      <c r="O921" s="34"/>
      <c r="P921" s="64"/>
      <c r="Q921" s="35"/>
      <c r="R921" s="36"/>
      <c r="Y921" s="43"/>
      <c r="Z921" s="43"/>
    </row>
    <row r="922" spans="1:26" s="17" customFormat="1" ht="15" customHeight="1" x14ac:dyDescent="0.2">
      <c r="A922" s="127" t="s">
        <v>576</v>
      </c>
      <c r="B922" s="135" t="s">
        <v>2127</v>
      </c>
      <c r="C922" s="127" t="s">
        <v>40</v>
      </c>
      <c r="D922" s="28"/>
      <c r="E922" s="133">
        <v>43230</v>
      </c>
      <c r="F922" s="133">
        <v>43231</v>
      </c>
      <c r="G922" s="133">
        <v>43259</v>
      </c>
      <c r="H922" s="133">
        <v>43236</v>
      </c>
      <c r="I922" s="131" t="s">
        <v>16</v>
      </c>
      <c r="J922" s="30"/>
      <c r="K922" s="129" t="s">
        <v>94</v>
      </c>
      <c r="L922" s="30"/>
      <c r="M922" s="127" t="s">
        <v>17</v>
      </c>
      <c r="N922" s="28"/>
      <c r="O922" s="33" t="s">
        <v>82</v>
      </c>
      <c r="P922" s="62"/>
      <c r="Q922" s="35"/>
      <c r="R922" s="36"/>
      <c r="Y922" s="43"/>
      <c r="Z922" s="43"/>
    </row>
    <row r="923" spans="1:26" s="17" customFormat="1" ht="15" customHeight="1" x14ac:dyDescent="0.2">
      <c r="A923" s="128"/>
      <c r="B923" s="136"/>
      <c r="C923" s="128"/>
      <c r="D923" s="28"/>
      <c r="E923" s="134"/>
      <c r="F923" s="134"/>
      <c r="G923" s="134"/>
      <c r="H923" s="134"/>
      <c r="I923" s="132"/>
      <c r="J923" s="30"/>
      <c r="K923" s="130"/>
      <c r="L923" s="30"/>
      <c r="M923" s="128"/>
      <c r="N923" s="28"/>
      <c r="O923" s="34"/>
      <c r="P923" s="64"/>
      <c r="Q923" s="28"/>
      <c r="R923" s="36"/>
      <c r="Y923" s="43"/>
      <c r="Z923" s="43"/>
    </row>
    <row r="924" spans="1:26" s="17" customFormat="1" ht="12.75" customHeight="1" x14ac:dyDescent="0.2">
      <c r="A924" s="127" t="s">
        <v>577</v>
      </c>
      <c r="B924" s="135" t="s">
        <v>2128</v>
      </c>
      <c r="C924" s="127" t="s">
        <v>40</v>
      </c>
      <c r="D924" s="28"/>
      <c r="E924" s="133">
        <v>43230</v>
      </c>
      <c r="F924" s="133">
        <v>43231</v>
      </c>
      <c r="G924" s="133">
        <v>43259</v>
      </c>
      <c r="H924" s="133">
        <v>43273</v>
      </c>
      <c r="I924" s="131" t="s">
        <v>16</v>
      </c>
      <c r="J924" s="30"/>
      <c r="K924" s="129" t="s">
        <v>94</v>
      </c>
      <c r="L924" s="30"/>
      <c r="M924" s="127" t="s">
        <v>14</v>
      </c>
      <c r="N924" s="28"/>
      <c r="O924" s="33"/>
      <c r="P924" s="63"/>
      <c r="Q924" s="35"/>
      <c r="R924" s="36"/>
      <c r="Y924" s="43"/>
      <c r="Z924" s="43"/>
    </row>
    <row r="925" spans="1:26" s="17" customFormat="1" ht="12.75" customHeight="1" x14ac:dyDescent="0.2">
      <c r="A925" s="128"/>
      <c r="B925" s="136"/>
      <c r="C925" s="128"/>
      <c r="D925" s="28"/>
      <c r="E925" s="134"/>
      <c r="F925" s="134"/>
      <c r="G925" s="134"/>
      <c r="H925" s="134"/>
      <c r="I925" s="132"/>
      <c r="J925" s="30"/>
      <c r="K925" s="130"/>
      <c r="L925" s="30"/>
      <c r="M925" s="128"/>
      <c r="N925" s="28"/>
      <c r="O925" s="34"/>
      <c r="P925" s="64"/>
      <c r="Q925" s="35"/>
      <c r="R925" s="36"/>
      <c r="Y925" s="43"/>
      <c r="Z925" s="43"/>
    </row>
    <row r="926" spans="1:26" s="17" customFormat="1" ht="15" customHeight="1" x14ac:dyDescent="0.2">
      <c r="A926" s="127" t="s">
        <v>578</v>
      </c>
      <c r="B926" s="135" t="s">
        <v>2129</v>
      </c>
      <c r="C926" s="127" t="s">
        <v>40</v>
      </c>
      <c r="D926" s="28"/>
      <c r="E926" s="133">
        <v>43231</v>
      </c>
      <c r="F926" s="133">
        <v>43234</v>
      </c>
      <c r="G926" s="133">
        <v>43329</v>
      </c>
      <c r="H926" s="133">
        <v>43327</v>
      </c>
      <c r="I926" s="131" t="s">
        <v>16</v>
      </c>
      <c r="J926" s="30"/>
      <c r="K926" s="129" t="s">
        <v>94</v>
      </c>
      <c r="L926" s="30"/>
      <c r="M926" s="127" t="s">
        <v>14</v>
      </c>
      <c r="N926" s="28"/>
      <c r="O926" s="33"/>
      <c r="P926" s="63" t="s">
        <v>2406</v>
      </c>
      <c r="Q926" s="35"/>
      <c r="R926" s="36"/>
      <c r="Y926" s="43"/>
      <c r="Z926" s="43"/>
    </row>
    <row r="927" spans="1:26" s="17" customFormat="1" ht="15" customHeight="1" x14ac:dyDescent="0.2">
      <c r="A927" s="128"/>
      <c r="B927" s="136"/>
      <c r="C927" s="128"/>
      <c r="D927" s="28"/>
      <c r="E927" s="134"/>
      <c r="F927" s="134"/>
      <c r="G927" s="134"/>
      <c r="H927" s="134"/>
      <c r="I927" s="132"/>
      <c r="J927" s="30"/>
      <c r="K927" s="130"/>
      <c r="L927" s="30"/>
      <c r="M927" s="128"/>
      <c r="N927" s="35"/>
      <c r="O927" s="34"/>
      <c r="P927" s="64" t="s">
        <v>2500</v>
      </c>
      <c r="Q927" s="35"/>
      <c r="R927" s="36"/>
      <c r="Y927" s="43"/>
      <c r="Z927" s="43"/>
    </row>
    <row r="928" spans="1:26" s="17" customFormat="1" ht="15" customHeight="1" x14ac:dyDescent="0.2">
      <c r="A928" s="127" t="s">
        <v>579</v>
      </c>
      <c r="B928" s="135" t="s">
        <v>1659</v>
      </c>
      <c r="C928" s="127" t="s">
        <v>40</v>
      </c>
      <c r="D928" s="28"/>
      <c r="E928" s="133">
        <v>43231</v>
      </c>
      <c r="F928" s="133">
        <v>43234</v>
      </c>
      <c r="G928" s="133">
        <v>43262</v>
      </c>
      <c r="H928" s="133">
        <v>43234</v>
      </c>
      <c r="I928" s="131" t="s">
        <v>16</v>
      </c>
      <c r="J928" s="30"/>
      <c r="K928" s="129" t="s">
        <v>94</v>
      </c>
      <c r="L928" s="30"/>
      <c r="M928" s="127" t="s">
        <v>17</v>
      </c>
      <c r="N928" s="28"/>
      <c r="O928" s="33" t="s">
        <v>71</v>
      </c>
      <c r="P928" s="63"/>
      <c r="Q928" s="35"/>
      <c r="R928" s="36"/>
      <c r="Y928" s="43"/>
      <c r="Z928" s="43"/>
    </row>
    <row r="929" spans="1:26" s="17" customFormat="1" ht="12.75" customHeight="1" x14ac:dyDescent="0.2">
      <c r="A929" s="128"/>
      <c r="B929" s="136"/>
      <c r="C929" s="128"/>
      <c r="D929" s="28"/>
      <c r="E929" s="134"/>
      <c r="F929" s="134"/>
      <c r="G929" s="134"/>
      <c r="H929" s="134"/>
      <c r="I929" s="132"/>
      <c r="J929" s="30"/>
      <c r="K929" s="130"/>
      <c r="L929" s="30"/>
      <c r="M929" s="128"/>
      <c r="N929" s="28"/>
      <c r="O929" s="34"/>
      <c r="P929" s="64"/>
      <c r="Q929" s="35"/>
      <c r="R929" s="36"/>
      <c r="Y929" s="43"/>
      <c r="Z929" s="43"/>
    </row>
    <row r="930" spans="1:26" s="17" customFormat="1" ht="15" customHeight="1" x14ac:dyDescent="0.2">
      <c r="A930" s="127" t="s">
        <v>580</v>
      </c>
      <c r="B930" s="135" t="s">
        <v>2130</v>
      </c>
      <c r="C930" s="127" t="s">
        <v>40</v>
      </c>
      <c r="D930" s="28"/>
      <c r="E930" s="133">
        <v>43231</v>
      </c>
      <c r="F930" s="133">
        <v>43234</v>
      </c>
      <c r="G930" s="133">
        <v>43262</v>
      </c>
      <c r="H930" s="133">
        <v>43252</v>
      </c>
      <c r="I930" s="131" t="s">
        <v>16</v>
      </c>
      <c r="J930" s="30"/>
      <c r="K930" s="129" t="s">
        <v>94</v>
      </c>
      <c r="L930" s="30"/>
      <c r="M930" s="127" t="s">
        <v>14</v>
      </c>
      <c r="N930" s="28"/>
      <c r="O930" s="33"/>
      <c r="P930" s="63"/>
      <c r="Q930" s="35"/>
      <c r="R930" s="36"/>
      <c r="Y930" s="43"/>
      <c r="Z930" s="43"/>
    </row>
    <row r="931" spans="1:26" s="17" customFormat="1" ht="15" customHeight="1" x14ac:dyDescent="0.2">
      <c r="A931" s="128"/>
      <c r="B931" s="136"/>
      <c r="C931" s="128"/>
      <c r="D931" s="28"/>
      <c r="E931" s="134"/>
      <c r="F931" s="134"/>
      <c r="G931" s="134"/>
      <c r="H931" s="134"/>
      <c r="I931" s="132"/>
      <c r="J931" s="30"/>
      <c r="K931" s="130"/>
      <c r="L931" s="30"/>
      <c r="M931" s="128"/>
      <c r="N931" s="35"/>
      <c r="O931" s="34"/>
      <c r="P931" s="64"/>
      <c r="Q931" s="35"/>
      <c r="R931" s="36"/>
      <c r="Y931" s="43"/>
      <c r="Z931" s="43"/>
    </row>
    <row r="932" spans="1:26" s="17" customFormat="1" ht="15" customHeight="1" x14ac:dyDescent="0.2">
      <c r="A932" s="127" t="s">
        <v>581</v>
      </c>
      <c r="B932" s="135" t="s">
        <v>2131</v>
      </c>
      <c r="C932" s="127" t="s">
        <v>40</v>
      </c>
      <c r="D932" s="28"/>
      <c r="E932" s="133">
        <v>43231</v>
      </c>
      <c r="F932" s="133">
        <v>43234</v>
      </c>
      <c r="G932" s="133">
        <v>43262</v>
      </c>
      <c r="H932" s="133">
        <v>43241</v>
      </c>
      <c r="I932" s="131" t="s">
        <v>16</v>
      </c>
      <c r="J932" s="30"/>
      <c r="K932" s="129" t="s">
        <v>94</v>
      </c>
      <c r="L932" s="30"/>
      <c r="M932" s="127" t="s">
        <v>14</v>
      </c>
      <c r="N932" s="28"/>
      <c r="O932" s="33"/>
      <c r="P932" s="62"/>
      <c r="Q932" s="35"/>
      <c r="R932" s="36"/>
      <c r="Y932" s="43"/>
      <c r="Z932" s="43"/>
    </row>
    <row r="933" spans="1:26" s="17" customFormat="1" ht="15" customHeight="1" x14ac:dyDescent="0.2">
      <c r="A933" s="128"/>
      <c r="B933" s="136"/>
      <c r="C933" s="128"/>
      <c r="D933" s="28"/>
      <c r="E933" s="134"/>
      <c r="F933" s="134"/>
      <c r="G933" s="134"/>
      <c r="H933" s="134"/>
      <c r="I933" s="132"/>
      <c r="J933" s="30"/>
      <c r="K933" s="130"/>
      <c r="L933" s="30"/>
      <c r="M933" s="128"/>
      <c r="N933" s="28"/>
      <c r="O933" s="34"/>
      <c r="P933" s="64"/>
      <c r="Q933" s="28"/>
      <c r="R933" s="36"/>
      <c r="Y933" s="43"/>
      <c r="Z933" s="43"/>
    </row>
    <row r="934" spans="1:26" s="17" customFormat="1" ht="12.75" customHeight="1" x14ac:dyDescent="0.2">
      <c r="A934" s="127" t="s">
        <v>582</v>
      </c>
      <c r="B934" s="135" t="s">
        <v>2132</v>
      </c>
      <c r="C934" s="127" t="s">
        <v>40</v>
      </c>
      <c r="D934" s="28"/>
      <c r="E934" s="133">
        <v>43231</v>
      </c>
      <c r="F934" s="133">
        <v>43234</v>
      </c>
      <c r="G934" s="133">
        <v>43262</v>
      </c>
      <c r="H934" s="133">
        <v>43235</v>
      </c>
      <c r="I934" s="131" t="s">
        <v>16</v>
      </c>
      <c r="J934" s="30"/>
      <c r="K934" s="129" t="s">
        <v>94</v>
      </c>
      <c r="L934" s="30"/>
      <c r="M934" s="127" t="s">
        <v>14</v>
      </c>
      <c r="N934" s="28"/>
      <c r="O934" s="33"/>
      <c r="P934" s="63"/>
      <c r="Q934" s="35"/>
      <c r="R934" s="36"/>
      <c r="Y934" s="43"/>
      <c r="Z934" s="43"/>
    </row>
    <row r="935" spans="1:26" s="17" customFormat="1" ht="12.75" customHeight="1" x14ac:dyDescent="0.2">
      <c r="A935" s="128"/>
      <c r="B935" s="136"/>
      <c r="C935" s="128"/>
      <c r="D935" s="28"/>
      <c r="E935" s="134"/>
      <c r="F935" s="134"/>
      <c r="G935" s="134"/>
      <c r="H935" s="134"/>
      <c r="I935" s="132"/>
      <c r="J935" s="30"/>
      <c r="K935" s="130"/>
      <c r="L935" s="30"/>
      <c r="M935" s="128"/>
      <c r="N935" s="28"/>
      <c r="O935" s="34"/>
      <c r="P935" s="64"/>
      <c r="Q935" s="35"/>
      <c r="R935" s="36"/>
      <c r="Y935" s="43"/>
      <c r="Z935" s="43"/>
    </row>
    <row r="936" spans="1:26" s="17" customFormat="1" ht="15" customHeight="1" x14ac:dyDescent="0.2">
      <c r="A936" s="127" t="s">
        <v>583</v>
      </c>
      <c r="B936" s="135" t="s">
        <v>2133</v>
      </c>
      <c r="C936" s="127" t="s">
        <v>40</v>
      </c>
      <c r="D936" s="28"/>
      <c r="E936" s="133">
        <v>43234</v>
      </c>
      <c r="F936" s="133">
        <v>43235</v>
      </c>
      <c r="G936" s="133">
        <v>43263</v>
      </c>
      <c r="H936" s="133">
        <v>43235</v>
      </c>
      <c r="I936" s="131" t="s">
        <v>16</v>
      </c>
      <c r="J936" s="30"/>
      <c r="K936" s="129" t="s">
        <v>94</v>
      </c>
      <c r="L936" s="30"/>
      <c r="M936" s="127" t="s">
        <v>70</v>
      </c>
      <c r="N936" s="28"/>
      <c r="O936" s="33"/>
      <c r="P936" s="63"/>
      <c r="Q936" s="35"/>
      <c r="R936" s="36"/>
      <c r="Y936" s="43"/>
      <c r="Z936" s="43"/>
    </row>
    <row r="937" spans="1:26" s="68" customFormat="1" ht="15" customHeight="1" x14ac:dyDescent="0.2">
      <c r="A937" s="128"/>
      <c r="B937" s="136"/>
      <c r="C937" s="128"/>
      <c r="D937" s="28"/>
      <c r="E937" s="134"/>
      <c r="F937" s="134"/>
      <c r="G937" s="134"/>
      <c r="H937" s="134"/>
      <c r="I937" s="132"/>
      <c r="J937" s="30"/>
      <c r="K937" s="130"/>
      <c r="L937" s="30"/>
      <c r="M937" s="128"/>
      <c r="N937" s="35"/>
      <c r="O937" s="34"/>
      <c r="P937" s="64"/>
      <c r="Q937" s="35"/>
      <c r="R937" s="36"/>
      <c r="Y937" s="69"/>
      <c r="Z937" s="69"/>
    </row>
    <row r="938" spans="1:26" s="68" customFormat="1" ht="15" customHeight="1" x14ac:dyDescent="0.2">
      <c r="A938" s="127" t="s">
        <v>584</v>
      </c>
      <c r="B938" s="135" t="s">
        <v>2134</v>
      </c>
      <c r="C938" s="127" t="s">
        <v>40</v>
      </c>
      <c r="D938" s="28"/>
      <c r="E938" s="133">
        <v>43234</v>
      </c>
      <c r="F938" s="133">
        <v>43235</v>
      </c>
      <c r="G938" s="133">
        <v>43263</v>
      </c>
      <c r="H938" s="133">
        <v>43252</v>
      </c>
      <c r="I938" s="131" t="s">
        <v>16</v>
      </c>
      <c r="J938" s="30"/>
      <c r="K938" s="129" t="s">
        <v>94</v>
      </c>
      <c r="L938" s="30"/>
      <c r="M938" s="127" t="s">
        <v>14</v>
      </c>
      <c r="N938" s="28"/>
      <c r="O938" s="33"/>
      <c r="P938" s="62"/>
      <c r="Q938" s="35"/>
      <c r="R938" s="36"/>
      <c r="Y938" s="69"/>
      <c r="Z938" s="69"/>
    </row>
    <row r="939" spans="1:26" s="17" customFormat="1" ht="15" customHeight="1" x14ac:dyDescent="0.2">
      <c r="A939" s="128"/>
      <c r="B939" s="136"/>
      <c r="C939" s="128"/>
      <c r="D939" s="28"/>
      <c r="E939" s="134"/>
      <c r="F939" s="134"/>
      <c r="G939" s="134"/>
      <c r="H939" s="134"/>
      <c r="I939" s="132"/>
      <c r="J939" s="30"/>
      <c r="K939" s="130"/>
      <c r="L939" s="30"/>
      <c r="M939" s="128"/>
      <c r="N939" s="28"/>
      <c r="O939" s="34"/>
      <c r="P939" s="64"/>
      <c r="Q939" s="28"/>
      <c r="R939" s="36"/>
      <c r="Y939" s="43"/>
      <c r="Z939" s="43"/>
    </row>
    <row r="940" spans="1:26" s="17" customFormat="1" ht="12.75" customHeight="1" x14ac:dyDescent="0.2">
      <c r="A940" s="127" t="s">
        <v>585</v>
      </c>
      <c r="B940" s="135" t="s">
        <v>2135</v>
      </c>
      <c r="C940" s="127" t="s">
        <v>40</v>
      </c>
      <c r="D940" s="28"/>
      <c r="E940" s="133">
        <v>43234</v>
      </c>
      <c r="F940" s="133">
        <v>43235</v>
      </c>
      <c r="G940" s="133">
        <v>43263</v>
      </c>
      <c r="H940" s="133">
        <v>43244</v>
      </c>
      <c r="I940" s="131" t="s">
        <v>16</v>
      </c>
      <c r="J940" s="30"/>
      <c r="K940" s="129" t="s">
        <v>94</v>
      </c>
      <c r="L940" s="30"/>
      <c r="M940" s="127" t="s">
        <v>17</v>
      </c>
      <c r="N940" s="28"/>
      <c r="O940" s="33" t="s">
        <v>82</v>
      </c>
      <c r="P940" s="63" t="s">
        <v>2173</v>
      </c>
      <c r="Q940" s="35"/>
      <c r="R940" s="36"/>
      <c r="Y940" s="43"/>
      <c r="Z940" s="43"/>
    </row>
    <row r="941" spans="1:26" s="17" customFormat="1" ht="12.75" customHeight="1" x14ac:dyDescent="0.2">
      <c r="A941" s="128"/>
      <c r="B941" s="136"/>
      <c r="C941" s="128"/>
      <c r="D941" s="28"/>
      <c r="E941" s="134"/>
      <c r="F941" s="134"/>
      <c r="G941" s="134"/>
      <c r="H941" s="134"/>
      <c r="I941" s="132"/>
      <c r="J941" s="30"/>
      <c r="K941" s="130"/>
      <c r="L941" s="30"/>
      <c r="M941" s="128"/>
      <c r="N941" s="28"/>
      <c r="O941" s="34"/>
      <c r="P941" s="64"/>
      <c r="Q941" s="35"/>
      <c r="R941" s="36"/>
      <c r="Y941" s="43"/>
      <c r="Z941" s="43"/>
    </row>
    <row r="942" spans="1:26" s="17" customFormat="1" ht="15" customHeight="1" x14ac:dyDescent="0.2">
      <c r="A942" s="127" t="s">
        <v>586</v>
      </c>
      <c r="B942" s="135" t="s">
        <v>2136</v>
      </c>
      <c r="C942" s="127" t="s">
        <v>40</v>
      </c>
      <c r="D942" s="28"/>
      <c r="E942" s="133">
        <v>43234</v>
      </c>
      <c r="F942" s="133">
        <v>43235</v>
      </c>
      <c r="G942" s="133">
        <v>43263</v>
      </c>
      <c r="H942" s="133">
        <v>43276</v>
      </c>
      <c r="I942" s="131" t="s">
        <v>16</v>
      </c>
      <c r="J942" s="30"/>
      <c r="K942" s="129" t="s">
        <v>94</v>
      </c>
      <c r="L942" s="30"/>
      <c r="M942" s="127" t="s">
        <v>14</v>
      </c>
      <c r="N942" s="28"/>
      <c r="O942" s="33"/>
      <c r="P942" s="63"/>
      <c r="Q942" s="35"/>
      <c r="R942" s="36"/>
      <c r="Y942" s="43"/>
      <c r="Z942" s="43"/>
    </row>
    <row r="943" spans="1:26" s="17" customFormat="1" ht="15" customHeight="1" x14ac:dyDescent="0.2">
      <c r="A943" s="128"/>
      <c r="B943" s="136"/>
      <c r="C943" s="128"/>
      <c r="D943" s="28"/>
      <c r="E943" s="134"/>
      <c r="F943" s="134"/>
      <c r="G943" s="134"/>
      <c r="H943" s="134"/>
      <c r="I943" s="132"/>
      <c r="J943" s="30"/>
      <c r="K943" s="130"/>
      <c r="L943" s="30"/>
      <c r="M943" s="128"/>
      <c r="N943" s="35"/>
      <c r="O943" s="34"/>
      <c r="P943" s="64"/>
      <c r="Q943" s="35"/>
      <c r="R943" s="36"/>
      <c r="Y943" s="43"/>
      <c r="Z943" s="43"/>
    </row>
    <row r="944" spans="1:26" s="17" customFormat="1" ht="15" customHeight="1" x14ac:dyDescent="0.2">
      <c r="A944" s="127" t="s">
        <v>587</v>
      </c>
      <c r="B944" s="135" t="s">
        <v>2137</v>
      </c>
      <c r="C944" s="127" t="s">
        <v>40</v>
      </c>
      <c r="D944" s="28"/>
      <c r="E944" s="133">
        <v>43234</v>
      </c>
      <c r="F944" s="133">
        <v>43235</v>
      </c>
      <c r="G944" s="133">
        <v>43263</v>
      </c>
      <c r="H944" s="133">
        <v>43251</v>
      </c>
      <c r="I944" s="131" t="s">
        <v>16</v>
      </c>
      <c r="J944" s="30"/>
      <c r="K944" s="129" t="s">
        <v>94</v>
      </c>
      <c r="L944" s="30"/>
      <c r="M944" s="127" t="s">
        <v>15</v>
      </c>
      <c r="N944" s="28"/>
      <c r="O944" s="33"/>
      <c r="P944" s="62" t="s">
        <v>1731</v>
      </c>
      <c r="Q944" s="35"/>
      <c r="R944" s="36"/>
      <c r="Y944" s="43"/>
      <c r="Z944" s="43"/>
    </row>
    <row r="945" spans="1:26" s="17" customFormat="1" ht="15" customHeight="1" x14ac:dyDescent="0.2">
      <c r="A945" s="128"/>
      <c r="B945" s="136"/>
      <c r="C945" s="128"/>
      <c r="D945" s="28"/>
      <c r="E945" s="134"/>
      <c r="F945" s="134"/>
      <c r="G945" s="134"/>
      <c r="H945" s="134"/>
      <c r="I945" s="132"/>
      <c r="J945" s="30"/>
      <c r="K945" s="130"/>
      <c r="L945" s="30"/>
      <c r="M945" s="128"/>
      <c r="N945" s="28"/>
      <c r="O945" s="34"/>
      <c r="P945" s="64"/>
      <c r="Q945" s="28"/>
      <c r="R945" s="36"/>
      <c r="Y945" s="43"/>
      <c r="Z945" s="43"/>
    </row>
    <row r="946" spans="1:26" s="17" customFormat="1" ht="12.75" customHeight="1" x14ac:dyDescent="0.2">
      <c r="A946" s="127" t="s">
        <v>588</v>
      </c>
      <c r="B946" s="135" t="s">
        <v>2138</v>
      </c>
      <c r="C946" s="127" t="s">
        <v>40</v>
      </c>
      <c r="D946" s="28"/>
      <c r="E946" s="133">
        <v>43234</v>
      </c>
      <c r="F946" s="133">
        <v>43235</v>
      </c>
      <c r="G946" s="133">
        <v>43263</v>
      </c>
      <c r="H946" s="133">
        <v>43313</v>
      </c>
      <c r="I946" s="131" t="s">
        <v>28</v>
      </c>
      <c r="J946" s="30"/>
      <c r="K946" s="129" t="s">
        <v>94</v>
      </c>
      <c r="L946" s="30"/>
      <c r="M946" s="127" t="s">
        <v>14</v>
      </c>
      <c r="N946" s="28"/>
      <c r="O946" s="33"/>
      <c r="P946" s="63"/>
      <c r="Q946" s="35"/>
      <c r="R946" s="36"/>
      <c r="Y946" s="43"/>
      <c r="Z946" s="43"/>
    </row>
    <row r="947" spans="1:26" s="17" customFormat="1" ht="12.75" customHeight="1" x14ac:dyDescent="0.2">
      <c r="A947" s="128"/>
      <c r="B947" s="136"/>
      <c r="C947" s="128"/>
      <c r="D947" s="28"/>
      <c r="E947" s="134"/>
      <c r="F947" s="134"/>
      <c r="G947" s="134"/>
      <c r="H947" s="134"/>
      <c r="I947" s="132"/>
      <c r="J947" s="30"/>
      <c r="K947" s="130"/>
      <c r="L947" s="30"/>
      <c r="M947" s="128"/>
      <c r="N947" s="28"/>
      <c r="O947" s="34"/>
      <c r="P947" s="64"/>
      <c r="Q947" s="35"/>
      <c r="R947" s="36"/>
      <c r="Y947" s="43"/>
      <c r="Z947" s="43"/>
    </row>
    <row r="948" spans="1:26" s="17" customFormat="1" ht="15" customHeight="1" x14ac:dyDescent="0.2">
      <c r="A948" s="127" t="s">
        <v>589</v>
      </c>
      <c r="B948" s="135" t="s">
        <v>2139</v>
      </c>
      <c r="C948" s="127" t="s">
        <v>40</v>
      </c>
      <c r="D948" s="28"/>
      <c r="E948" s="133">
        <v>43234</v>
      </c>
      <c r="F948" s="133">
        <v>43235</v>
      </c>
      <c r="G948" s="133">
        <v>43263</v>
      </c>
      <c r="H948" s="133">
        <v>43241</v>
      </c>
      <c r="I948" s="131" t="s">
        <v>16</v>
      </c>
      <c r="J948" s="30"/>
      <c r="K948" s="129" t="s">
        <v>94</v>
      </c>
      <c r="L948" s="30"/>
      <c r="M948" s="127" t="s">
        <v>15</v>
      </c>
      <c r="N948" s="28"/>
      <c r="O948" s="33"/>
      <c r="P948" s="63" t="s">
        <v>1683</v>
      </c>
      <c r="Q948" s="35"/>
      <c r="R948" s="36"/>
      <c r="Y948" s="43"/>
      <c r="Z948" s="43"/>
    </row>
    <row r="949" spans="1:26" s="17" customFormat="1" ht="15" customHeight="1" x14ac:dyDescent="0.2">
      <c r="A949" s="128"/>
      <c r="B949" s="136"/>
      <c r="C949" s="128"/>
      <c r="D949" s="28"/>
      <c r="E949" s="134"/>
      <c r="F949" s="134"/>
      <c r="G949" s="134"/>
      <c r="H949" s="134"/>
      <c r="I949" s="132"/>
      <c r="J949" s="30"/>
      <c r="K949" s="130"/>
      <c r="L949" s="30"/>
      <c r="M949" s="128"/>
      <c r="N949" s="35"/>
      <c r="O949" s="34"/>
      <c r="P949" s="64"/>
      <c r="Q949" s="35"/>
      <c r="R949" s="36"/>
      <c r="Y949" s="43"/>
      <c r="Z949" s="43"/>
    </row>
    <row r="950" spans="1:26" s="17" customFormat="1" ht="15" customHeight="1" x14ac:dyDescent="0.2">
      <c r="A950" s="127" t="s">
        <v>590</v>
      </c>
      <c r="B950" s="135" t="s">
        <v>2159</v>
      </c>
      <c r="C950" s="127" t="s">
        <v>40</v>
      </c>
      <c r="D950" s="28"/>
      <c r="E950" s="133">
        <v>43234</v>
      </c>
      <c r="F950" s="133">
        <v>43235</v>
      </c>
      <c r="G950" s="133">
        <v>43263</v>
      </c>
      <c r="H950" s="133">
        <v>43244</v>
      </c>
      <c r="I950" s="131" t="s">
        <v>16</v>
      </c>
      <c r="J950" s="30"/>
      <c r="K950" s="129" t="s">
        <v>94</v>
      </c>
      <c r="L950" s="30"/>
      <c r="M950" s="127" t="s">
        <v>14</v>
      </c>
      <c r="N950" s="28"/>
      <c r="O950" s="33"/>
      <c r="P950" s="62"/>
      <c r="Q950" s="35"/>
      <c r="R950" s="36"/>
      <c r="Y950" s="43"/>
      <c r="Z950" s="43"/>
    </row>
    <row r="951" spans="1:26" s="17" customFormat="1" ht="15" customHeight="1" x14ac:dyDescent="0.2">
      <c r="A951" s="128"/>
      <c r="B951" s="136"/>
      <c r="C951" s="128"/>
      <c r="D951" s="28"/>
      <c r="E951" s="134"/>
      <c r="F951" s="134"/>
      <c r="G951" s="134"/>
      <c r="H951" s="134"/>
      <c r="I951" s="132"/>
      <c r="J951" s="30"/>
      <c r="K951" s="130"/>
      <c r="L951" s="30"/>
      <c r="M951" s="128"/>
      <c r="N951" s="28"/>
      <c r="O951" s="34"/>
      <c r="P951" s="64"/>
      <c r="Q951" s="28"/>
      <c r="R951" s="36"/>
      <c r="Y951" s="43"/>
      <c r="Z951" s="43"/>
    </row>
    <row r="952" spans="1:26" s="17" customFormat="1" ht="12.75" customHeight="1" x14ac:dyDescent="0.2">
      <c r="A952" s="127" t="s">
        <v>591</v>
      </c>
      <c r="B952" s="135" t="s">
        <v>2140</v>
      </c>
      <c r="C952" s="127" t="s">
        <v>40</v>
      </c>
      <c r="D952" s="28"/>
      <c r="E952" s="133">
        <v>43235</v>
      </c>
      <c r="F952" s="133">
        <v>43236</v>
      </c>
      <c r="G952" s="133">
        <v>43264</v>
      </c>
      <c r="H952" s="133">
        <v>43236</v>
      </c>
      <c r="I952" s="131" t="s">
        <v>16</v>
      </c>
      <c r="J952" s="30"/>
      <c r="K952" s="129" t="s">
        <v>94</v>
      </c>
      <c r="L952" s="30"/>
      <c r="M952" s="127" t="s">
        <v>70</v>
      </c>
      <c r="N952" s="28"/>
      <c r="O952" s="33"/>
      <c r="P952" s="63"/>
      <c r="Q952" s="35"/>
      <c r="R952" s="36"/>
      <c r="Y952" s="43"/>
      <c r="Z952" s="43"/>
    </row>
    <row r="953" spans="1:26" s="17" customFormat="1" ht="12.75" customHeight="1" x14ac:dyDescent="0.2">
      <c r="A953" s="128"/>
      <c r="B953" s="136"/>
      <c r="C953" s="128"/>
      <c r="D953" s="28"/>
      <c r="E953" s="134"/>
      <c r="F953" s="134"/>
      <c r="G953" s="134"/>
      <c r="H953" s="134"/>
      <c r="I953" s="132"/>
      <c r="J953" s="30"/>
      <c r="K953" s="130"/>
      <c r="L953" s="30"/>
      <c r="M953" s="128"/>
      <c r="N953" s="28"/>
      <c r="O953" s="34"/>
      <c r="P953" s="64"/>
      <c r="Q953" s="35"/>
      <c r="R953" s="36"/>
      <c r="Y953" s="43"/>
      <c r="Z953" s="43"/>
    </row>
    <row r="954" spans="1:26" s="17" customFormat="1" ht="15" customHeight="1" x14ac:dyDescent="0.2">
      <c r="A954" s="127" t="s">
        <v>592</v>
      </c>
      <c r="B954" s="135" t="s">
        <v>2160</v>
      </c>
      <c r="C954" s="127" t="s">
        <v>40</v>
      </c>
      <c r="D954" s="28"/>
      <c r="E954" s="133">
        <v>43235</v>
      </c>
      <c r="F954" s="133">
        <v>43236</v>
      </c>
      <c r="G954" s="133">
        <v>43264</v>
      </c>
      <c r="H954" s="133">
        <v>43271</v>
      </c>
      <c r="I954" s="131" t="s">
        <v>28</v>
      </c>
      <c r="J954" s="30"/>
      <c r="K954" s="129" t="s">
        <v>94</v>
      </c>
      <c r="L954" s="30"/>
      <c r="M954" s="127" t="s">
        <v>14</v>
      </c>
      <c r="N954" s="28"/>
      <c r="O954" s="33"/>
      <c r="P954" s="63"/>
      <c r="Q954" s="35"/>
      <c r="R954" s="36"/>
      <c r="Y954" s="43"/>
      <c r="Z954" s="43"/>
    </row>
    <row r="955" spans="1:26" s="17" customFormat="1" ht="15" customHeight="1" x14ac:dyDescent="0.2">
      <c r="A955" s="128"/>
      <c r="B955" s="136"/>
      <c r="C955" s="128"/>
      <c r="D955" s="28"/>
      <c r="E955" s="134"/>
      <c r="F955" s="134"/>
      <c r="G955" s="134"/>
      <c r="H955" s="134"/>
      <c r="I955" s="132"/>
      <c r="J955" s="30"/>
      <c r="K955" s="130"/>
      <c r="L955" s="30"/>
      <c r="M955" s="128"/>
      <c r="N955" s="35"/>
      <c r="O955" s="34"/>
      <c r="P955" s="64"/>
      <c r="Q955" s="35"/>
      <c r="R955" s="36"/>
      <c r="Y955" s="43"/>
      <c r="Z955" s="43"/>
    </row>
    <row r="956" spans="1:26" s="17" customFormat="1" ht="15" customHeight="1" x14ac:dyDescent="0.2">
      <c r="A956" s="127" t="s">
        <v>593</v>
      </c>
      <c r="B956" s="135" t="s">
        <v>2141</v>
      </c>
      <c r="C956" s="127" t="s">
        <v>40</v>
      </c>
      <c r="D956" s="28"/>
      <c r="E956" s="133">
        <v>43235</v>
      </c>
      <c r="F956" s="133">
        <v>43236</v>
      </c>
      <c r="G956" s="133">
        <v>43264</v>
      </c>
      <c r="H956" s="133">
        <v>43249</v>
      </c>
      <c r="I956" s="131" t="s">
        <v>16</v>
      </c>
      <c r="J956" s="30"/>
      <c r="K956" s="129" t="s">
        <v>94</v>
      </c>
      <c r="L956" s="30"/>
      <c r="M956" s="127" t="s">
        <v>14</v>
      </c>
      <c r="N956" s="28"/>
      <c r="O956" s="33"/>
      <c r="P956" s="62"/>
      <c r="Q956" s="35"/>
      <c r="R956" s="36"/>
      <c r="Y956" s="43"/>
      <c r="Z956" s="43"/>
    </row>
    <row r="957" spans="1:26" s="17" customFormat="1" ht="15" customHeight="1" x14ac:dyDescent="0.2">
      <c r="A957" s="128"/>
      <c r="B957" s="136"/>
      <c r="C957" s="128"/>
      <c r="D957" s="28"/>
      <c r="E957" s="134"/>
      <c r="F957" s="134"/>
      <c r="G957" s="134"/>
      <c r="H957" s="134"/>
      <c r="I957" s="132"/>
      <c r="J957" s="30"/>
      <c r="K957" s="130"/>
      <c r="L957" s="30"/>
      <c r="M957" s="128"/>
      <c r="N957" s="28"/>
      <c r="O957" s="34"/>
      <c r="P957" s="64"/>
      <c r="Q957" s="28"/>
      <c r="R957" s="36"/>
      <c r="Y957" s="43"/>
      <c r="Z957" s="43"/>
    </row>
    <row r="958" spans="1:26" s="17" customFormat="1" ht="12.75" customHeight="1" x14ac:dyDescent="0.2">
      <c r="A958" s="127" t="s">
        <v>594</v>
      </c>
      <c r="B958" s="135" t="s">
        <v>2142</v>
      </c>
      <c r="C958" s="127" t="s">
        <v>40</v>
      </c>
      <c r="D958" s="28"/>
      <c r="E958" s="133">
        <v>43235</v>
      </c>
      <c r="F958" s="133">
        <v>43236</v>
      </c>
      <c r="G958" s="133">
        <v>43264</v>
      </c>
      <c r="H958" s="133">
        <v>43237</v>
      </c>
      <c r="I958" s="131" t="s">
        <v>16</v>
      </c>
      <c r="J958" s="30"/>
      <c r="K958" s="129" t="s">
        <v>94</v>
      </c>
      <c r="L958" s="30"/>
      <c r="M958" s="127" t="s">
        <v>14</v>
      </c>
      <c r="N958" s="28"/>
      <c r="O958" s="33"/>
      <c r="P958" s="63"/>
      <c r="Q958" s="35"/>
      <c r="R958" s="36"/>
      <c r="Y958" s="43"/>
      <c r="Z958" s="43"/>
    </row>
    <row r="959" spans="1:26" s="17" customFormat="1" ht="12.75" customHeight="1" x14ac:dyDescent="0.2">
      <c r="A959" s="128"/>
      <c r="B959" s="136"/>
      <c r="C959" s="128"/>
      <c r="D959" s="28"/>
      <c r="E959" s="134"/>
      <c r="F959" s="134"/>
      <c r="G959" s="134"/>
      <c r="H959" s="134"/>
      <c r="I959" s="132"/>
      <c r="J959" s="30"/>
      <c r="K959" s="130"/>
      <c r="L959" s="30"/>
      <c r="M959" s="128"/>
      <c r="N959" s="28"/>
      <c r="O959" s="34"/>
      <c r="P959" s="64"/>
      <c r="Q959" s="35"/>
      <c r="R959" s="36"/>
      <c r="Y959" s="43"/>
      <c r="Z959" s="43"/>
    </row>
    <row r="960" spans="1:26" s="17" customFormat="1" ht="15" customHeight="1" x14ac:dyDescent="0.2">
      <c r="A960" s="127" t="s">
        <v>595</v>
      </c>
      <c r="B960" s="135" t="s">
        <v>2143</v>
      </c>
      <c r="C960" s="127" t="s">
        <v>40</v>
      </c>
      <c r="D960" s="28"/>
      <c r="E960" s="133">
        <v>43235</v>
      </c>
      <c r="F960" s="133">
        <v>43236</v>
      </c>
      <c r="G960" s="133">
        <v>43264</v>
      </c>
      <c r="H960" s="133">
        <v>43237</v>
      </c>
      <c r="I960" s="131" t="s">
        <v>16</v>
      </c>
      <c r="J960" s="30"/>
      <c r="K960" s="129" t="s">
        <v>94</v>
      </c>
      <c r="L960" s="30"/>
      <c r="M960" s="127" t="s">
        <v>70</v>
      </c>
      <c r="N960" s="28"/>
      <c r="O960" s="33"/>
      <c r="P960" s="63"/>
      <c r="Q960" s="35"/>
      <c r="R960" s="36"/>
      <c r="Y960" s="43"/>
      <c r="Z960" s="43"/>
    </row>
    <row r="961" spans="1:26" s="17" customFormat="1" ht="15" customHeight="1" x14ac:dyDescent="0.2">
      <c r="A961" s="128"/>
      <c r="B961" s="136"/>
      <c r="C961" s="128"/>
      <c r="D961" s="28"/>
      <c r="E961" s="134"/>
      <c r="F961" s="134"/>
      <c r="G961" s="134"/>
      <c r="H961" s="134"/>
      <c r="I961" s="132"/>
      <c r="J961" s="30"/>
      <c r="K961" s="130"/>
      <c r="L961" s="30"/>
      <c r="M961" s="128"/>
      <c r="N961" s="35"/>
      <c r="O961" s="34"/>
      <c r="P961" s="64"/>
      <c r="Q961" s="35"/>
      <c r="R961" s="36"/>
      <c r="Y961" s="43"/>
      <c r="Z961" s="43"/>
    </row>
    <row r="962" spans="1:26" s="17" customFormat="1" ht="15" customHeight="1" x14ac:dyDescent="0.2">
      <c r="A962" s="127" t="s">
        <v>596</v>
      </c>
      <c r="B962" s="135" t="s">
        <v>2144</v>
      </c>
      <c r="C962" s="127" t="s">
        <v>40</v>
      </c>
      <c r="D962" s="28"/>
      <c r="E962" s="133">
        <v>43235</v>
      </c>
      <c r="F962" s="133">
        <v>43236</v>
      </c>
      <c r="G962" s="133">
        <v>43264</v>
      </c>
      <c r="H962" s="133">
        <v>43256</v>
      </c>
      <c r="I962" s="131" t="s">
        <v>16</v>
      </c>
      <c r="J962" s="30"/>
      <c r="K962" s="129" t="s">
        <v>94</v>
      </c>
      <c r="L962" s="30"/>
      <c r="M962" s="127" t="s">
        <v>15</v>
      </c>
      <c r="N962" s="28"/>
      <c r="O962" s="33"/>
      <c r="P962" s="62" t="s">
        <v>1683</v>
      </c>
      <c r="Q962" s="35"/>
      <c r="R962" s="36"/>
      <c r="Y962" s="43"/>
      <c r="Z962" s="43"/>
    </row>
    <row r="963" spans="1:26" s="17" customFormat="1" ht="15" customHeight="1" x14ac:dyDescent="0.2">
      <c r="A963" s="128"/>
      <c r="B963" s="136"/>
      <c r="C963" s="128"/>
      <c r="D963" s="28"/>
      <c r="E963" s="134"/>
      <c r="F963" s="134"/>
      <c r="G963" s="134"/>
      <c r="H963" s="134"/>
      <c r="I963" s="132"/>
      <c r="J963" s="30"/>
      <c r="K963" s="130"/>
      <c r="L963" s="30"/>
      <c r="M963" s="128"/>
      <c r="N963" s="28"/>
      <c r="O963" s="34"/>
      <c r="P963" s="64"/>
      <c r="Q963" s="28"/>
      <c r="R963" s="36"/>
      <c r="Y963" s="43"/>
      <c r="Z963" s="43"/>
    </row>
    <row r="964" spans="1:26" s="17" customFormat="1" ht="12.75" customHeight="1" x14ac:dyDescent="0.2">
      <c r="A964" s="127" t="s">
        <v>597</v>
      </c>
      <c r="B964" s="135" t="s">
        <v>2145</v>
      </c>
      <c r="C964" s="127" t="s">
        <v>40</v>
      </c>
      <c r="D964" s="28"/>
      <c r="E964" s="133">
        <v>43235</v>
      </c>
      <c r="F964" s="133">
        <v>43236</v>
      </c>
      <c r="G964" s="133">
        <v>43264</v>
      </c>
      <c r="H964" s="133">
        <v>43237</v>
      </c>
      <c r="I964" s="131" t="s">
        <v>16</v>
      </c>
      <c r="J964" s="30"/>
      <c r="K964" s="129" t="s">
        <v>94</v>
      </c>
      <c r="L964" s="30"/>
      <c r="M964" s="127" t="s">
        <v>15</v>
      </c>
      <c r="N964" s="28"/>
      <c r="O964" s="33" t="s">
        <v>82</v>
      </c>
      <c r="P964" s="63"/>
      <c r="Q964" s="35"/>
      <c r="R964" s="36"/>
      <c r="Y964" s="43"/>
      <c r="Z964" s="43"/>
    </row>
    <row r="965" spans="1:26" s="17" customFormat="1" ht="12.75" customHeight="1" x14ac:dyDescent="0.2">
      <c r="A965" s="128"/>
      <c r="B965" s="136"/>
      <c r="C965" s="128"/>
      <c r="D965" s="28"/>
      <c r="E965" s="134"/>
      <c r="F965" s="134"/>
      <c r="G965" s="134"/>
      <c r="H965" s="134"/>
      <c r="I965" s="132"/>
      <c r="J965" s="30"/>
      <c r="K965" s="130"/>
      <c r="L965" s="30"/>
      <c r="M965" s="128"/>
      <c r="N965" s="28"/>
      <c r="O965" s="34"/>
      <c r="P965" s="64"/>
      <c r="Q965" s="35"/>
      <c r="R965" s="36"/>
      <c r="Y965" s="43"/>
      <c r="Z965" s="43"/>
    </row>
    <row r="966" spans="1:26" s="17" customFormat="1" ht="15" customHeight="1" x14ac:dyDescent="0.2">
      <c r="A966" s="127" t="s">
        <v>598</v>
      </c>
      <c r="B966" s="135" t="s">
        <v>2146</v>
      </c>
      <c r="C966" s="127" t="s">
        <v>40</v>
      </c>
      <c r="D966" s="28"/>
      <c r="E966" s="133">
        <v>43235</v>
      </c>
      <c r="F966" s="133">
        <v>43236</v>
      </c>
      <c r="G966" s="133">
        <v>43264</v>
      </c>
      <c r="H966" s="133">
        <v>43252</v>
      </c>
      <c r="I966" s="131" t="s">
        <v>16</v>
      </c>
      <c r="J966" s="30"/>
      <c r="K966" s="129" t="s">
        <v>94</v>
      </c>
      <c r="L966" s="30"/>
      <c r="M966" s="127" t="s">
        <v>14</v>
      </c>
      <c r="N966" s="28"/>
      <c r="O966" s="33"/>
      <c r="P966" s="63"/>
      <c r="Q966" s="35"/>
      <c r="R966" s="36"/>
      <c r="Y966" s="43"/>
      <c r="Z966" s="43"/>
    </row>
    <row r="967" spans="1:26" s="17" customFormat="1" ht="15" customHeight="1" x14ac:dyDescent="0.2">
      <c r="A967" s="128"/>
      <c r="B967" s="136"/>
      <c r="C967" s="128"/>
      <c r="D967" s="28"/>
      <c r="E967" s="134"/>
      <c r="F967" s="134"/>
      <c r="G967" s="134"/>
      <c r="H967" s="134"/>
      <c r="I967" s="132"/>
      <c r="J967" s="30"/>
      <c r="K967" s="130"/>
      <c r="L967" s="30"/>
      <c r="M967" s="128"/>
      <c r="N967" s="35"/>
      <c r="O967" s="34"/>
      <c r="P967" s="64"/>
      <c r="Q967" s="35"/>
      <c r="R967" s="36"/>
      <c r="Y967" s="43"/>
      <c r="Z967" s="43"/>
    </row>
    <row r="968" spans="1:26" s="17" customFormat="1" ht="15" customHeight="1" x14ac:dyDescent="0.2">
      <c r="A968" s="127" t="s">
        <v>599</v>
      </c>
      <c r="B968" s="135" t="s">
        <v>2147</v>
      </c>
      <c r="C968" s="127" t="s">
        <v>40</v>
      </c>
      <c r="D968" s="28"/>
      <c r="E968" s="133">
        <v>43236</v>
      </c>
      <c r="F968" s="133">
        <v>43237</v>
      </c>
      <c r="G968" s="133">
        <v>43265</v>
      </c>
      <c r="H968" s="133">
        <v>43252</v>
      </c>
      <c r="I968" s="131" t="s">
        <v>16</v>
      </c>
      <c r="J968" s="30"/>
      <c r="K968" s="129" t="s">
        <v>94</v>
      </c>
      <c r="L968" s="30"/>
      <c r="M968" s="127" t="s">
        <v>14</v>
      </c>
      <c r="N968" s="28"/>
      <c r="O968" s="33"/>
      <c r="P968" s="63"/>
      <c r="Q968" s="35"/>
      <c r="R968" s="36"/>
      <c r="Y968" s="43"/>
      <c r="Z968" s="43"/>
    </row>
    <row r="969" spans="1:26" s="17" customFormat="1" ht="12.75" customHeight="1" x14ac:dyDescent="0.2">
      <c r="A969" s="128"/>
      <c r="B969" s="136"/>
      <c r="C969" s="128"/>
      <c r="D969" s="28"/>
      <c r="E969" s="134"/>
      <c r="F969" s="134"/>
      <c r="G969" s="134"/>
      <c r="H969" s="134"/>
      <c r="I969" s="132"/>
      <c r="J969" s="30"/>
      <c r="K969" s="130"/>
      <c r="L969" s="30"/>
      <c r="M969" s="128"/>
      <c r="N969" s="28"/>
      <c r="O969" s="34"/>
      <c r="P969" s="64"/>
      <c r="Q969" s="35"/>
      <c r="R969" s="36"/>
      <c r="Y969" s="43"/>
      <c r="Z969" s="43"/>
    </row>
    <row r="970" spans="1:26" s="17" customFormat="1" ht="15" customHeight="1" x14ac:dyDescent="0.2">
      <c r="A970" s="127" t="s">
        <v>600</v>
      </c>
      <c r="B970" s="135" t="s">
        <v>2148</v>
      </c>
      <c r="C970" s="127" t="s">
        <v>40</v>
      </c>
      <c r="D970" s="28"/>
      <c r="E970" s="133">
        <v>43236</v>
      </c>
      <c r="F970" s="133">
        <v>43237</v>
      </c>
      <c r="G970" s="133">
        <v>43265</v>
      </c>
      <c r="H970" s="133">
        <v>43258</v>
      </c>
      <c r="I970" s="131" t="s">
        <v>16</v>
      </c>
      <c r="J970" s="30"/>
      <c r="K970" s="129" t="s">
        <v>94</v>
      </c>
      <c r="L970" s="30"/>
      <c r="M970" s="127" t="s">
        <v>17</v>
      </c>
      <c r="N970" s="28"/>
      <c r="O970" s="33" t="s">
        <v>82</v>
      </c>
      <c r="P970" s="63"/>
      <c r="Q970" s="35"/>
      <c r="R970" s="36"/>
      <c r="Y970" s="43"/>
      <c r="Z970" s="43"/>
    </row>
    <row r="971" spans="1:26" s="17" customFormat="1" ht="15" customHeight="1" x14ac:dyDescent="0.2">
      <c r="A971" s="128"/>
      <c r="B971" s="136"/>
      <c r="C971" s="128"/>
      <c r="D971" s="28"/>
      <c r="E971" s="134"/>
      <c r="F971" s="134"/>
      <c r="G971" s="134"/>
      <c r="H971" s="134"/>
      <c r="I971" s="132"/>
      <c r="J971" s="30"/>
      <c r="K971" s="130"/>
      <c r="L971" s="30"/>
      <c r="M971" s="128"/>
      <c r="N971" s="35"/>
      <c r="O971" s="34"/>
      <c r="P971" s="64"/>
      <c r="Q971" s="35"/>
      <c r="R971" s="36"/>
      <c r="Y971" s="43"/>
      <c r="Z971" s="43"/>
    </row>
    <row r="972" spans="1:26" s="17" customFormat="1" ht="15" customHeight="1" x14ac:dyDescent="0.2">
      <c r="A972" s="127" t="s">
        <v>601</v>
      </c>
      <c r="B972" s="135" t="s">
        <v>2149</v>
      </c>
      <c r="C972" s="127" t="s">
        <v>40</v>
      </c>
      <c r="D972" s="28"/>
      <c r="E972" s="133">
        <v>43237</v>
      </c>
      <c r="F972" s="133">
        <v>43238</v>
      </c>
      <c r="G972" s="133">
        <v>43266</v>
      </c>
      <c r="H972" s="133">
        <v>43252</v>
      </c>
      <c r="I972" s="131" t="s">
        <v>16</v>
      </c>
      <c r="J972" s="30"/>
      <c r="K972" s="129" t="s">
        <v>94</v>
      </c>
      <c r="L972" s="30"/>
      <c r="M972" s="127" t="s">
        <v>14</v>
      </c>
      <c r="N972" s="28"/>
      <c r="O972" s="33"/>
      <c r="P972" s="62"/>
      <c r="Q972" s="35"/>
      <c r="R972" s="36"/>
      <c r="Y972" s="43"/>
      <c r="Z972" s="43"/>
    </row>
    <row r="973" spans="1:26" s="17" customFormat="1" ht="15" customHeight="1" x14ac:dyDescent="0.2">
      <c r="A973" s="128"/>
      <c r="B973" s="136"/>
      <c r="C973" s="128"/>
      <c r="D973" s="28"/>
      <c r="E973" s="134"/>
      <c r="F973" s="134"/>
      <c r="G973" s="134"/>
      <c r="H973" s="134"/>
      <c r="I973" s="132"/>
      <c r="J973" s="30"/>
      <c r="K973" s="130"/>
      <c r="L973" s="30"/>
      <c r="M973" s="128"/>
      <c r="N973" s="28"/>
      <c r="O973" s="34"/>
      <c r="P973" s="64"/>
      <c r="Q973" s="28"/>
      <c r="R973" s="36"/>
      <c r="Y973" s="43"/>
      <c r="Z973" s="43"/>
    </row>
    <row r="974" spans="1:26" s="17" customFormat="1" ht="12.75" customHeight="1" x14ac:dyDescent="0.2">
      <c r="A974" s="127" t="s">
        <v>602</v>
      </c>
      <c r="B974" s="135" t="s">
        <v>2150</v>
      </c>
      <c r="C974" s="127" t="s">
        <v>40</v>
      </c>
      <c r="D974" s="28"/>
      <c r="E974" s="133">
        <v>43237</v>
      </c>
      <c r="F974" s="133">
        <v>43238</v>
      </c>
      <c r="G974" s="133">
        <v>43266</v>
      </c>
      <c r="H974" s="133">
        <v>43238</v>
      </c>
      <c r="I974" s="131" t="s">
        <v>16</v>
      </c>
      <c r="J974" s="30"/>
      <c r="K974" s="129" t="s">
        <v>94</v>
      </c>
      <c r="L974" s="30"/>
      <c r="M974" s="127" t="s">
        <v>70</v>
      </c>
      <c r="N974" s="28"/>
      <c r="O974" s="33"/>
      <c r="P974" s="63"/>
      <c r="Q974" s="35"/>
      <c r="R974" s="36"/>
      <c r="Y974" s="43"/>
      <c r="Z974" s="43"/>
    </row>
    <row r="975" spans="1:26" s="17" customFormat="1" ht="12.75" customHeight="1" x14ac:dyDescent="0.2">
      <c r="A975" s="128"/>
      <c r="B975" s="136"/>
      <c r="C975" s="128"/>
      <c r="D975" s="28"/>
      <c r="E975" s="134"/>
      <c r="F975" s="134"/>
      <c r="G975" s="134"/>
      <c r="H975" s="134"/>
      <c r="I975" s="132"/>
      <c r="J975" s="30"/>
      <c r="K975" s="130"/>
      <c r="L975" s="30"/>
      <c r="M975" s="128"/>
      <c r="N975" s="28"/>
      <c r="O975" s="34"/>
      <c r="P975" s="64"/>
      <c r="Q975" s="35"/>
      <c r="R975" s="36"/>
      <c r="Y975" s="43"/>
      <c r="Z975" s="43"/>
    </row>
    <row r="976" spans="1:26" s="17" customFormat="1" ht="15" customHeight="1" x14ac:dyDescent="0.2">
      <c r="A976" s="127" t="s">
        <v>603</v>
      </c>
      <c r="B976" s="135" t="s">
        <v>2151</v>
      </c>
      <c r="C976" s="127" t="s">
        <v>40</v>
      </c>
      <c r="D976" s="28"/>
      <c r="E976" s="133">
        <v>43237</v>
      </c>
      <c r="F976" s="133">
        <v>43238</v>
      </c>
      <c r="G976" s="133">
        <v>43266</v>
      </c>
      <c r="H976" s="133">
        <v>43262</v>
      </c>
      <c r="I976" s="131" t="s">
        <v>16</v>
      </c>
      <c r="J976" s="30"/>
      <c r="K976" s="129" t="s">
        <v>94</v>
      </c>
      <c r="L976" s="30"/>
      <c r="M976" s="127" t="s">
        <v>14</v>
      </c>
      <c r="N976" s="28"/>
      <c r="O976" s="33"/>
      <c r="P976" s="63"/>
      <c r="Q976" s="35"/>
      <c r="R976" s="36"/>
      <c r="Y976" s="43"/>
      <c r="Z976" s="43"/>
    </row>
    <row r="977" spans="1:26" s="17" customFormat="1" ht="15" customHeight="1" x14ac:dyDescent="0.2">
      <c r="A977" s="128"/>
      <c r="B977" s="136"/>
      <c r="C977" s="128"/>
      <c r="D977" s="28"/>
      <c r="E977" s="134"/>
      <c r="F977" s="134"/>
      <c r="G977" s="134"/>
      <c r="H977" s="134"/>
      <c r="I977" s="132"/>
      <c r="J977" s="30"/>
      <c r="K977" s="130"/>
      <c r="L977" s="30"/>
      <c r="M977" s="128"/>
      <c r="N977" s="35"/>
      <c r="O977" s="34"/>
      <c r="P977" s="64"/>
      <c r="Q977" s="35"/>
      <c r="R977" s="36"/>
      <c r="Y977" s="43"/>
      <c r="Z977" s="43"/>
    </row>
    <row r="978" spans="1:26" s="17" customFormat="1" ht="15" customHeight="1" x14ac:dyDescent="0.2">
      <c r="A978" s="127" t="s">
        <v>604</v>
      </c>
      <c r="B978" s="135" t="s">
        <v>2161</v>
      </c>
      <c r="C978" s="127" t="s">
        <v>40</v>
      </c>
      <c r="D978" s="28"/>
      <c r="E978" s="133">
        <v>43237</v>
      </c>
      <c r="F978" s="133">
        <v>43238</v>
      </c>
      <c r="G978" s="133">
        <v>43266</v>
      </c>
      <c r="H978" s="133">
        <v>43258</v>
      </c>
      <c r="I978" s="131" t="s">
        <v>16</v>
      </c>
      <c r="J978" s="30"/>
      <c r="K978" s="129" t="s">
        <v>94</v>
      </c>
      <c r="L978" s="30"/>
      <c r="M978" s="127" t="s">
        <v>14</v>
      </c>
      <c r="N978" s="28"/>
      <c r="O978" s="33"/>
      <c r="P978" s="62"/>
      <c r="Q978" s="35"/>
      <c r="R978" s="36"/>
      <c r="Y978" s="43"/>
      <c r="Z978" s="43"/>
    </row>
    <row r="979" spans="1:26" s="17" customFormat="1" ht="15" customHeight="1" x14ac:dyDescent="0.2">
      <c r="A979" s="128"/>
      <c r="B979" s="136"/>
      <c r="C979" s="128"/>
      <c r="D979" s="28"/>
      <c r="E979" s="134"/>
      <c r="F979" s="134"/>
      <c r="G979" s="134"/>
      <c r="H979" s="134"/>
      <c r="I979" s="132"/>
      <c r="J979" s="30"/>
      <c r="K979" s="130"/>
      <c r="L979" s="30"/>
      <c r="M979" s="128"/>
      <c r="N979" s="28"/>
      <c r="O979" s="34"/>
      <c r="P979" s="64"/>
      <c r="Q979" s="28"/>
      <c r="R979" s="36"/>
      <c r="Y979" s="43"/>
      <c r="Z979" s="43"/>
    </row>
    <row r="980" spans="1:26" s="17" customFormat="1" ht="12.75" customHeight="1" x14ac:dyDescent="0.2">
      <c r="A980" s="127" t="s">
        <v>605</v>
      </c>
      <c r="B980" s="135" t="s">
        <v>2152</v>
      </c>
      <c r="C980" s="127" t="s">
        <v>40</v>
      </c>
      <c r="D980" s="28"/>
      <c r="E980" s="133">
        <v>43238</v>
      </c>
      <c r="F980" s="133">
        <v>43241</v>
      </c>
      <c r="G980" s="133">
        <v>43269</v>
      </c>
      <c r="H980" s="133">
        <v>43259</v>
      </c>
      <c r="I980" s="131" t="s">
        <v>16</v>
      </c>
      <c r="J980" s="30"/>
      <c r="K980" s="129" t="s">
        <v>94</v>
      </c>
      <c r="L980" s="30"/>
      <c r="M980" s="127" t="s">
        <v>14</v>
      </c>
      <c r="N980" s="28"/>
      <c r="O980" s="33"/>
      <c r="P980" s="63"/>
      <c r="Q980" s="35"/>
      <c r="R980" s="36"/>
      <c r="Y980" s="43"/>
      <c r="Z980" s="43"/>
    </row>
    <row r="981" spans="1:26" s="17" customFormat="1" ht="12.75" customHeight="1" x14ac:dyDescent="0.2">
      <c r="A981" s="128"/>
      <c r="B981" s="136"/>
      <c r="C981" s="128"/>
      <c r="D981" s="28"/>
      <c r="E981" s="134"/>
      <c r="F981" s="134"/>
      <c r="G981" s="134"/>
      <c r="H981" s="134"/>
      <c r="I981" s="132"/>
      <c r="J981" s="30"/>
      <c r="K981" s="130"/>
      <c r="L981" s="30"/>
      <c r="M981" s="128"/>
      <c r="N981" s="28"/>
      <c r="O981" s="34"/>
      <c r="P981" s="64"/>
      <c r="Q981" s="35"/>
      <c r="R981" s="36"/>
      <c r="Y981" s="43"/>
      <c r="Z981" s="43"/>
    </row>
    <row r="982" spans="1:26" s="17" customFormat="1" ht="15" customHeight="1" x14ac:dyDescent="0.2">
      <c r="A982" s="127" t="s">
        <v>606</v>
      </c>
      <c r="B982" s="135" t="s">
        <v>2153</v>
      </c>
      <c r="C982" s="127" t="s">
        <v>40</v>
      </c>
      <c r="D982" s="28"/>
      <c r="E982" s="133">
        <v>43238</v>
      </c>
      <c r="F982" s="133">
        <v>43241</v>
      </c>
      <c r="G982" s="133">
        <v>43269</v>
      </c>
      <c r="H982" s="133">
        <v>43241</v>
      </c>
      <c r="I982" s="131" t="s">
        <v>16</v>
      </c>
      <c r="J982" s="30"/>
      <c r="K982" s="129" t="s">
        <v>94</v>
      </c>
      <c r="L982" s="30"/>
      <c r="M982" s="127" t="s">
        <v>70</v>
      </c>
      <c r="N982" s="28"/>
      <c r="O982" s="33"/>
      <c r="P982" s="63"/>
      <c r="Q982" s="35"/>
      <c r="R982" s="36"/>
      <c r="Y982" s="43"/>
      <c r="Z982" s="43"/>
    </row>
    <row r="983" spans="1:26" s="17" customFormat="1" ht="15" customHeight="1" x14ac:dyDescent="0.2">
      <c r="A983" s="128"/>
      <c r="B983" s="136"/>
      <c r="C983" s="128"/>
      <c r="D983" s="28"/>
      <c r="E983" s="134"/>
      <c r="F983" s="134"/>
      <c r="G983" s="134"/>
      <c r="H983" s="134"/>
      <c r="I983" s="132"/>
      <c r="J983" s="30"/>
      <c r="K983" s="130"/>
      <c r="L983" s="30"/>
      <c r="M983" s="128"/>
      <c r="N983" s="35"/>
      <c r="O983" s="34"/>
      <c r="P983" s="64"/>
      <c r="Q983" s="35"/>
      <c r="R983" s="36"/>
      <c r="Y983" s="43"/>
      <c r="Z983" s="43"/>
    </row>
    <row r="984" spans="1:26" s="17" customFormat="1" ht="15" customHeight="1" x14ac:dyDescent="0.2">
      <c r="A984" s="127" t="s">
        <v>607</v>
      </c>
      <c r="B984" s="135" t="s">
        <v>2154</v>
      </c>
      <c r="C984" s="127" t="s">
        <v>40</v>
      </c>
      <c r="D984" s="28"/>
      <c r="E984" s="133">
        <v>43241</v>
      </c>
      <c r="F984" s="133">
        <v>43242</v>
      </c>
      <c r="G984" s="133">
        <v>43270</v>
      </c>
      <c r="H984" s="133">
        <v>43255</v>
      </c>
      <c r="I984" s="131" t="s">
        <v>16</v>
      </c>
      <c r="J984" s="30"/>
      <c r="K984" s="129" t="s">
        <v>94</v>
      </c>
      <c r="L984" s="30"/>
      <c r="M984" s="127" t="s">
        <v>15</v>
      </c>
      <c r="N984" s="28"/>
      <c r="O984" s="33"/>
      <c r="P984" s="62" t="s">
        <v>1731</v>
      </c>
      <c r="Q984" s="35"/>
      <c r="R984" s="36"/>
      <c r="Y984" s="43"/>
      <c r="Z984" s="43"/>
    </row>
    <row r="985" spans="1:26" s="17" customFormat="1" ht="15" customHeight="1" x14ac:dyDescent="0.2">
      <c r="A985" s="128"/>
      <c r="B985" s="136"/>
      <c r="C985" s="128"/>
      <c r="D985" s="28"/>
      <c r="E985" s="134"/>
      <c r="F985" s="134"/>
      <c r="G985" s="134"/>
      <c r="H985" s="134"/>
      <c r="I985" s="132"/>
      <c r="J985" s="30"/>
      <c r="K985" s="130"/>
      <c r="L985" s="30"/>
      <c r="M985" s="128"/>
      <c r="N985" s="28"/>
      <c r="O985" s="34"/>
      <c r="P985" s="64"/>
      <c r="Q985" s="28"/>
      <c r="R985" s="36"/>
      <c r="Y985" s="43"/>
      <c r="Z985" s="43"/>
    </row>
    <row r="986" spans="1:26" s="17" customFormat="1" ht="12.75" customHeight="1" x14ac:dyDescent="0.2">
      <c r="A986" s="127" t="s">
        <v>608</v>
      </c>
      <c r="B986" s="135" t="s">
        <v>2155</v>
      </c>
      <c r="C986" s="127" t="s">
        <v>40</v>
      </c>
      <c r="D986" s="28"/>
      <c r="E986" s="133">
        <v>43238</v>
      </c>
      <c r="F986" s="133">
        <v>43241</v>
      </c>
      <c r="G986" s="133">
        <v>43269</v>
      </c>
      <c r="H986" s="133">
        <v>43334</v>
      </c>
      <c r="I986" s="131" t="s">
        <v>28</v>
      </c>
      <c r="J986" s="30"/>
      <c r="K986" s="129" t="s">
        <v>94</v>
      </c>
      <c r="L986" s="30"/>
      <c r="M986" s="127" t="s">
        <v>14</v>
      </c>
      <c r="N986" s="28"/>
      <c r="O986" s="33"/>
      <c r="P986" s="63"/>
      <c r="Q986" s="35"/>
      <c r="R986" s="36"/>
      <c r="Y986" s="43"/>
      <c r="Z986" s="43"/>
    </row>
    <row r="987" spans="1:26" s="17" customFormat="1" ht="12.75" customHeight="1" x14ac:dyDescent="0.2">
      <c r="A987" s="128"/>
      <c r="B987" s="136"/>
      <c r="C987" s="128"/>
      <c r="D987" s="28"/>
      <c r="E987" s="134"/>
      <c r="F987" s="134"/>
      <c r="G987" s="134"/>
      <c r="H987" s="134"/>
      <c r="I987" s="132"/>
      <c r="J987" s="30"/>
      <c r="K987" s="130"/>
      <c r="L987" s="30"/>
      <c r="M987" s="128"/>
      <c r="N987" s="28"/>
      <c r="O987" s="34"/>
      <c r="P987" s="64"/>
      <c r="Q987" s="35"/>
      <c r="R987" s="36"/>
      <c r="Y987" s="43"/>
      <c r="Z987" s="43"/>
    </row>
    <row r="988" spans="1:26" s="17" customFormat="1" ht="15" customHeight="1" x14ac:dyDescent="0.2">
      <c r="A988" s="127" t="s">
        <v>609</v>
      </c>
      <c r="B988" s="135" t="s">
        <v>2156</v>
      </c>
      <c r="C988" s="127" t="s">
        <v>40</v>
      </c>
      <c r="D988" s="28"/>
      <c r="E988" s="133">
        <v>43241</v>
      </c>
      <c r="F988" s="133">
        <v>43242</v>
      </c>
      <c r="G988" s="133">
        <v>43270</v>
      </c>
      <c r="H988" s="133">
        <v>43264</v>
      </c>
      <c r="I988" s="131" t="s">
        <v>16</v>
      </c>
      <c r="J988" s="30"/>
      <c r="K988" s="129" t="s">
        <v>94</v>
      </c>
      <c r="L988" s="30"/>
      <c r="M988" s="127" t="s">
        <v>15</v>
      </c>
      <c r="N988" s="28"/>
      <c r="O988" s="33"/>
      <c r="P988" s="63" t="s">
        <v>1683</v>
      </c>
      <c r="Q988" s="35"/>
      <c r="R988" s="36"/>
      <c r="Y988" s="43"/>
      <c r="Z988" s="43"/>
    </row>
    <row r="989" spans="1:26" s="17" customFormat="1" ht="15" customHeight="1" x14ac:dyDescent="0.2">
      <c r="A989" s="128"/>
      <c r="B989" s="136"/>
      <c r="C989" s="128"/>
      <c r="D989" s="28"/>
      <c r="E989" s="134"/>
      <c r="F989" s="134"/>
      <c r="G989" s="134"/>
      <c r="H989" s="134"/>
      <c r="I989" s="132"/>
      <c r="J989" s="30"/>
      <c r="K989" s="130"/>
      <c r="L989" s="30"/>
      <c r="M989" s="128"/>
      <c r="N989" s="35"/>
      <c r="O989" s="34"/>
      <c r="P989" s="64"/>
      <c r="Q989" s="35"/>
      <c r="R989" s="36"/>
      <c r="Y989" s="43"/>
      <c r="Z989" s="43"/>
    </row>
    <row r="990" spans="1:26" s="17" customFormat="1" ht="15" customHeight="1" x14ac:dyDescent="0.2">
      <c r="A990" s="127" t="s">
        <v>610</v>
      </c>
      <c r="B990" s="135" t="s">
        <v>2157</v>
      </c>
      <c r="C990" s="127" t="s">
        <v>40</v>
      </c>
      <c r="D990" s="28"/>
      <c r="E990" s="133">
        <v>43241</v>
      </c>
      <c r="F990" s="133">
        <v>43242</v>
      </c>
      <c r="G990" s="133">
        <v>43270</v>
      </c>
      <c r="H990" s="133">
        <v>43241</v>
      </c>
      <c r="I990" s="131" t="s">
        <v>16</v>
      </c>
      <c r="J990" s="30"/>
      <c r="K990" s="129" t="s">
        <v>94</v>
      </c>
      <c r="L990" s="30"/>
      <c r="M990" s="127" t="s">
        <v>17</v>
      </c>
      <c r="N990" s="28"/>
      <c r="O990" s="33" t="s">
        <v>82</v>
      </c>
      <c r="P990" s="62"/>
      <c r="Q990" s="35"/>
      <c r="R990" s="36"/>
      <c r="Y990" s="43"/>
      <c r="Z990" s="43"/>
    </row>
    <row r="991" spans="1:26" s="17" customFormat="1" ht="15" customHeight="1" x14ac:dyDescent="0.2">
      <c r="A991" s="128"/>
      <c r="B991" s="136"/>
      <c r="C991" s="128"/>
      <c r="D991" s="28"/>
      <c r="E991" s="134"/>
      <c r="F991" s="134"/>
      <c r="G991" s="134"/>
      <c r="H991" s="134"/>
      <c r="I991" s="132"/>
      <c r="J991" s="30"/>
      <c r="K991" s="130"/>
      <c r="L991" s="30"/>
      <c r="M991" s="128"/>
      <c r="N991" s="28"/>
      <c r="O991" s="34"/>
      <c r="P991" s="64"/>
      <c r="Q991" s="28"/>
      <c r="R991" s="36"/>
      <c r="Y991" s="43"/>
      <c r="Z991" s="43"/>
    </row>
    <row r="992" spans="1:26" s="17" customFormat="1" ht="12.75" customHeight="1" x14ac:dyDescent="0.2">
      <c r="A992" s="127" t="s">
        <v>611</v>
      </c>
      <c r="B992" s="135" t="s">
        <v>2162</v>
      </c>
      <c r="C992" s="127" t="s">
        <v>40</v>
      </c>
      <c r="D992" s="28"/>
      <c r="E992" s="133">
        <v>43241</v>
      </c>
      <c r="F992" s="133">
        <v>43242</v>
      </c>
      <c r="G992" s="133">
        <v>43270</v>
      </c>
      <c r="H992" s="133">
        <v>43243</v>
      </c>
      <c r="I992" s="131" t="s">
        <v>29</v>
      </c>
      <c r="J992" s="30"/>
      <c r="K992" s="129" t="s">
        <v>95</v>
      </c>
      <c r="L992" s="30"/>
      <c r="M992" s="127" t="s">
        <v>74</v>
      </c>
      <c r="N992" s="28"/>
      <c r="O992" s="33"/>
      <c r="P992" s="63" t="s">
        <v>2169</v>
      </c>
      <c r="Q992" s="35"/>
      <c r="R992" s="36"/>
      <c r="Y992" s="43"/>
      <c r="Z992" s="43"/>
    </row>
    <row r="993" spans="1:26" s="17" customFormat="1" ht="12.75" customHeight="1" x14ac:dyDescent="0.2">
      <c r="A993" s="128"/>
      <c r="B993" s="136"/>
      <c r="C993" s="128"/>
      <c r="D993" s="28"/>
      <c r="E993" s="134"/>
      <c r="F993" s="134"/>
      <c r="G993" s="134"/>
      <c r="H993" s="134"/>
      <c r="I993" s="132"/>
      <c r="J993" s="30"/>
      <c r="K993" s="130"/>
      <c r="L993" s="30"/>
      <c r="M993" s="128"/>
      <c r="N993" s="28"/>
      <c r="O993" s="34"/>
      <c r="P993" s="64"/>
      <c r="Q993" s="35"/>
      <c r="R993" s="36"/>
      <c r="Y993" s="43"/>
      <c r="Z993" s="43"/>
    </row>
    <row r="994" spans="1:26" s="17" customFormat="1" ht="15" customHeight="1" x14ac:dyDescent="0.2">
      <c r="A994" s="127" t="s">
        <v>612</v>
      </c>
      <c r="B994" s="135" t="s">
        <v>2158</v>
      </c>
      <c r="C994" s="127" t="s">
        <v>40</v>
      </c>
      <c r="D994" s="28"/>
      <c r="E994" s="133">
        <v>43241</v>
      </c>
      <c r="F994" s="133">
        <v>43242</v>
      </c>
      <c r="G994" s="133">
        <v>43270</v>
      </c>
      <c r="H994" s="133">
        <v>43243</v>
      </c>
      <c r="I994" s="131" t="s">
        <v>29</v>
      </c>
      <c r="J994" s="30"/>
      <c r="K994" s="129" t="s">
        <v>22</v>
      </c>
      <c r="L994" s="30"/>
      <c r="M994" s="127" t="s">
        <v>73</v>
      </c>
      <c r="N994" s="28"/>
      <c r="O994" s="33"/>
      <c r="P994" s="63"/>
      <c r="Q994" s="35"/>
      <c r="R994" s="36"/>
      <c r="Y994" s="43"/>
      <c r="Z994" s="43"/>
    </row>
    <row r="995" spans="1:26" s="17" customFormat="1" ht="15" customHeight="1" x14ac:dyDescent="0.2">
      <c r="A995" s="128"/>
      <c r="B995" s="136"/>
      <c r="C995" s="128"/>
      <c r="D995" s="28"/>
      <c r="E995" s="134"/>
      <c r="F995" s="134"/>
      <c r="G995" s="134"/>
      <c r="H995" s="134"/>
      <c r="I995" s="132"/>
      <c r="J995" s="30"/>
      <c r="K995" s="130"/>
      <c r="L995" s="30"/>
      <c r="M995" s="128"/>
      <c r="N995" s="35"/>
      <c r="O995" s="34"/>
      <c r="P995" s="64"/>
      <c r="Q995" s="35"/>
      <c r="R995" s="36"/>
      <c r="Y995" s="43"/>
      <c r="Z995" s="43"/>
    </row>
    <row r="996" spans="1:26" s="17" customFormat="1" ht="15" customHeight="1" x14ac:dyDescent="0.2">
      <c r="A996" s="127" t="s">
        <v>613</v>
      </c>
      <c r="B996" s="135" t="s">
        <v>2163</v>
      </c>
      <c r="C996" s="127" t="s">
        <v>40</v>
      </c>
      <c r="D996" s="28"/>
      <c r="E996" s="133">
        <v>43241</v>
      </c>
      <c r="F996" s="133">
        <v>43242</v>
      </c>
      <c r="G996" s="133">
        <v>43270</v>
      </c>
      <c r="H996" s="133">
        <v>43263</v>
      </c>
      <c r="I996" s="131" t="s">
        <v>16</v>
      </c>
      <c r="J996" s="30"/>
      <c r="K996" s="129" t="s">
        <v>94</v>
      </c>
      <c r="L996" s="30"/>
      <c r="M996" s="127" t="s">
        <v>70</v>
      </c>
      <c r="N996" s="28"/>
      <c r="O996" s="33"/>
      <c r="P996" s="62"/>
      <c r="Q996" s="35"/>
      <c r="R996" s="36"/>
      <c r="Y996" s="43"/>
      <c r="Z996" s="43"/>
    </row>
    <row r="997" spans="1:26" s="17" customFormat="1" ht="15" customHeight="1" x14ac:dyDescent="0.2">
      <c r="A997" s="128"/>
      <c r="B997" s="136"/>
      <c r="C997" s="128"/>
      <c r="D997" s="28"/>
      <c r="E997" s="134"/>
      <c r="F997" s="134"/>
      <c r="G997" s="134"/>
      <c r="H997" s="134"/>
      <c r="I997" s="132"/>
      <c r="J997" s="30"/>
      <c r="K997" s="130"/>
      <c r="L997" s="30"/>
      <c r="M997" s="128"/>
      <c r="N997" s="35"/>
      <c r="O997" s="34"/>
      <c r="P997" s="64"/>
      <c r="Q997" s="28"/>
      <c r="R997" s="36"/>
      <c r="Y997" s="43"/>
      <c r="Z997" s="43"/>
    </row>
    <row r="998" spans="1:26" s="17" customFormat="1" ht="12.75" customHeight="1" x14ac:dyDescent="0.2">
      <c r="A998" s="127" t="s">
        <v>614</v>
      </c>
      <c r="B998" s="135" t="s">
        <v>2164</v>
      </c>
      <c r="C998" s="127" t="s">
        <v>40</v>
      </c>
      <c r="D998" s="28"/>
      <c r="E998" s="133">
        <v>43241</v>
      </c>
      <c r="F998" s="133">
        <v>43242</v>
      </c>
      <c r="G998" s="133">
        <v>43270</v>
      </c>
      <c r="H998" s="133">
        <v>43259</v>
      </c>
      <c r="I998" s="131" t="s">
        <v>16</v>
      </c>
      <c r="J998" s="30"/>
      <c r="K998" s="129" t="s">
        <v>94</v>
      </c>
      <c r="L998" s="30"/>
      <c r="M998" s="127" t="s">
        <v>14</v>
      </c>
      <c r="N998" s="28"/>
      <c r="O998" s="33"/>
      <c r="P998" s="63"/>
      <c r="Q998" s="35"/>
      <c r="R998" s="36"/>
      <c r="Y998" s="43"/>
      <c r="Z998" s="43"/>
    </row>
    <row r="999" spans="1:26" s="17" customFormat="1" ht="12.75" customHeight="1" x14ac:dyDescent="0.2">
      <c r="A999" s="128"/>
      <c r="B999" s="136"/>
      <c r="C999" s="128"/>
      <c r="D999" s="28"/>
      <c r="E999" s="134"/>
      <c r="F999" s="134"/>
      <c r="G999" s="134"/>
      <c r="H999" s="134"/>
      <c r="I999" s="132"/>
      <c r="J999" s="30"/>
      <c r="K999" s="130"/>
      <c r="L999" s="30"/>
      <c r="M999" s="128"/>
      <c r="N999" s="28"/>
      <c r="O999" s="34"/>
      <c r="P999" s="64"/>
      <c r="Q999" s="35"/>
      <c r="R999" s="36"/>
      <c r="Y999" s="43"/>
      <c r="Z999" s="43"/>
    </row>
    <row r="1000" spans="1:26" s="17" customFormat="1" ht="15" customHeight="1" x14ac:dyDescent="0.2">
      <c r="A1000" s="127" t="s">
        <v>615</v>
      </c>
      <c r="B1000" s="135" t="s">
        <v>2165</v>
      </c>
      <c r="C1000" s="127" t="s">
        <v>40</v>
      </c>
      <c r="D1000" s="28"/>
      <c r="E1000" s="133">
        <v>43241</v>
      </c>
      <c r="F1000" s="133">
        <v>43242</v>
      </c>
      <c r="G1000" s="133">
        <v>43270</v>
      </c>
      <c r="H1000" s="133">
        <v>43243</v>
      </c>
      <c r="I1000" s="131" t="s">
        <v>16</v>
      </c>
      <c r="J1000" s="30"/>
      <c r="K1000" s="129" t="s">
        <v>94</v>
      </c>
      <c r="L1000" s="30"/>
      <c r="M1000" s="127" t="s">
        <v>14</v>
      </c>
      <c r="N1000" s="28"/>
      <c r="O1000" s="33"/>
      <c r="P1000" s="63"/>
      <c r="Q1000" s="35"/>
      <c r="R1000" s="36"/>
      <c r="Y1000" s="43"/>
      <c r="Z1000" s="43"/>
    </row>
    <row r="1001" spans="1:26" ht="15" customHeight="1" x14ac:dyDescent="0.2">
      <c r="A1001" s="128"/>
      <c r="B1001" s="136"/>
      <c r="C1001" s="128"/>
      <c r="D1001" s="28"/>
      <c r="E1001" s="134"/>
      <c r="F1001" s="134"/>
      <c r="G1001" s="134"/>
      <c r="H1001" s="134"/>
      <c r="I1001" s="132"/>
      <c r="J1001" s="30"/>
      <c r="K1001" s="130"/>
      <c r="L1001" s="30"/>
      <c r="M1001" s="128"/>
      <c r="N1001" s="28"/>
      <c r="O1001" s="34"/>
      <c r="P1001" s="64"/>
      <c r="Q1001" s="35"/>
    </row>
    <row r="1002" spans="1:26" ht="15" customHeight="1" x14ac:dyDescent="0.2">
      <c r="A1002" s="127" t="s">
        <v>616</v>
      </c>
      <c r="B1002" s="135" t="s">
        <v>2166</v>
      </c>
      <c r="C1002" s="127" t="s">
        <v>40</v>
      </c>
      <c r="D1002" s="28"/>
      <c r="E1002" s="133">
        <v>43241</v>
      </c>
      <c r="F1002" s="133">
        <v>43242</v>
      </c>
      <c r="G1002" s="133">
        <v>43270</v>
      </c>
      <c r="H1002" s="133">
        <v>43259</v>
      </c>
      <c r="I1002" s="131" t="s">
        <v>16</v>
      </c>
      <c r="J1002" s="30"/>
      <c r="K1002" s="129" t="s">
        <v>94</v>
      </c>
      <c r="L1002" s="30"/>
      <c r="M1002" s="127" t="s">
        <v>14</v>
      </c>
      <c r="N1002" s="28"/>
      <c r="O1002" s="33"/>
      <c r="P1002" s="63"/>
      <c r="Q1002" s="35"/>
    </row>
    <row r="1003" spans="1:26" ht="15" customHeight="1" x14ac:dyDescent="0.2">
      <c r="A1003" s="128"/>
      <c r="B1003" s="136"/>
      <c r="C1003" s="128"/>
      <c r="D1003" s="28"/>
      <c r="E1003" s="134"/>
      <c r="F1003" s="134"/>
      <c r="G1003" s="134"/>
      <c r="H1003" s="134"/>
      <c r="I1003" s="132"/>
      <c r="J1003" s="30"/>
      <c r="K1003" s="130"/>
      <c r="L1003" s="30"/>
      <c r="M1003" s="128"/>
      <c r="N1003" s="28"/>
      <c r="O1003" s="34"/>
      <c r="P1003" s="64"/>
      <c r="Q1003" s="35"/>
    </row>
    <row r="1004" spans="1:26" ht="15" customHeight="1" x14ac:dyDescent="0.2">
      <c r="A1004" s="127" t="s">
        <v>617</v>
      </c>
      <c r="B1004" s="135" t="s">
        <v>2170</v>
      </c>
      <c r="C1004" s="127" t="s">
        <v>40</v>
      </c>
      <c r="D1004" s="28"/>
      <c r="E1004" s="133">
        <v>43242</v>
      </c>
      <c r="F1004" s="133">
        <v>43243</v>
      </c>
      <c r="G1004" s="133">
        <v>43271</v>
      </c>
      <c r="H1004" s="133">
        <v>43259</v>
      </c>
      <c r="I1004" s="131" t="s">
        <v>16</v>
      </c>
      <c r="J1004" s="30"/>
      <c r="K1004" s="129" t="s">
        <v>94</v>
      </c>
      <c r="L1004" s="30"/>
      <c r="M1004" s="127" t="s">
        <v>14</v>
      </c>
      <c r="N1004" s="28"/>
      <c r="O1004" s="33"/>
      <c r="P1004" s="63"/>
      <c r="Q1004" s="35"/>
    </row>
    <row r="1005" spans="1:26" ht="15" customHeight="1" x14ac:dyDescent="0.2">
      <c r="A1005" s="128"/>
      <c r="B1005" s="136"/>
      <c r="C1005" s="128"/>
      <c r="D1005" s="28"/>
      <c r="E1005" s="134"/>
      <c r="F1005" s="134"/>
      <c r="G1005" s="134"/>
      <c r="H1005" s="134"/>
      <c r="I1005" s="132"/>
      <c r="J1005" s="30"/>
      <c r="K1005" s="130"/>
      <c r="L1005" s="30"/>
      <c r="M1005" s="128"/>
      <c r="N1005" s="28"/>
      <c r="O1005" s="34"/>
      <c r="P1005" s="64"/>
      <c r="Q1005" s="35"/>
    </row>
    <row r="1006" spans="1:26" ht="15" customHeight="1" x14ac:dyDescent="0.2">
      <c r="A1006" s="127" t="s">
        <v>618</v>
      </c>
      <c r="B1006" s="135" t="s">
        <v>2171</v>
      </c>
      <c r="C1006" s="127" t="s">
        <v>40</v>
      </c>
      <c r="D1006" s="28"/>
      <c r="E1006" s="133">
        <v>43242</v>
      </c>
      <c r="F1006" s="133">
        <v>43243</v>
      </c>
      <c r="G1006" s="133">
        <v>43271</v>
      </c>
      <c r="H1006" s="133">
        <v>43259</v>
      </c>
      <c r="I1006" s="131" t="s">
        <v>16</v>
      </c>
      <c r="J1006" s="30"/>
      <c r="K1006" s="129" t="s">
        <v>94</v>
      </c>
      <c r="L1006" s="30"/>
      <c r="M1006" s="127" t="s">
        <v>14</v>
      </c>
      <c r="N1006" s="28"/>
      <c r="O1006" s="33"/>
      <c r="P1006" s="63"/>
      <c r="Q1006" s="35"/>
    </row>
    <row r="1007" spans="1:26" ht="15" customHeight="1" x14ac:dyDescent="0.2">
      <c r="A1007" s="128"/>
      <c r="B1007" s="136"/>
      <c r="C1007" s="128"/>
      <c r="D1007" s="28"/>
      <c r="E1007" s="134"/>
      <c r="F1007" s="134"/>
      <c r="G1007" s="134"/>
      <c r="H1007" s="134"/>
      <c r="I1007" s="132"/>
      <c r="J1007" s="30"/>
      <c r="K1007" s="130"/>
      <c r="L1007" s="30"/>
      <c r="M1007" s="128"/>
      <c r="N1007" s="28"/>
      <c r="O1007" s="34"/>
      <c r="P1007" s="64"/>
      <c r="Q1007" s="35"/>
    </row>
    <row r="1008" spans="1:26" ht="15" customHeight="1" x14ac:dyDescent="0.2">
      <c r="A1008" s="127" t="s">
        <v>619</v>
      </c>
      <c r="B1008" s="135" t="s">
        <v>2182</v>
      </c>
      <c r="C1008" s="127" t="s">
        <v>40</v>
      </c>
      <c r="D1008" s="28"/>
      <c r="E1008" s="133">
        <v>43243</v>
      </c>
      <c r="F1008" s="133">
        <v>43244</v>
      </c>
      <c r="G1008" s="133">
        <v>43272</v>
      </c>
      <c r="H1008" s="133">
        <v>43259</v>
      </c>
      <c r="I1008" s="131" t="s">
        <v>16</v>
      </c>
      <c r="J1008" s="30"/>
      <c r="K1008" s="129" t="s">
        <v>94</v>
      </c>
      <c r="L1008" s="30"/>
      <c r="M1008" s="127" t="s">
        <v>14</v>
      </c>
      <c r="N1008" s="28"/>
      <c r="O1008" s="33"/>
      <c r="P1008" s="63"/>
      <c r="Q1008" s="35"/>
    </row>
    <row r="1009" spans="1:17" ht="15" customHeight="1" x14ac:dyDescent="0.2">
      <c r="A1009" s="128"/>
      <c r="B1009" s="136"/>
      <c r="C1009" s="128"/>
      <c r="D1009" s="28"/>
      <c r="E1009" s="134"/>
      <c r="F1009" s="134"/>
      <c r="G1009" s="134"/>
      <c r="H1009" s="134"/>
      <c r="I1009" s="132"/>
      <c r="J1009" s="30"/>
      <c r="K1009" s="130"/>
      <c r="L1009" s="30"/>
      <c r="M1009" s="128"/>
      <c r="N1009" s="28"/>
      <c r="O1009" s="34"/>
      <c r="P1009" s="64"/>
      <c r="Q1009" s="35"/>
    </row>
    <row r="1010" spans="1:17" ht="15" customHeight="1" x14ac:dyDescent="0.2">
      <c r="A1010" s="127" t="s">
        <v>620</v>
      </c>
      <c r="B1010" s="135" t="s">
        <v>2175</v>
      </c>
      <c r="C1010" s="127" t="s">
        <v>40</v>
      </c>
      <c r="D1010" s="28"/>
      <c r="E1010" s="133">
        <v>43243</v>
      </c>
      <c r="F1010" s="133">
        <v>43244</v>
      </c>
      <c r="G1010" s="133">
        <v>43272</v>
      </c>
      <c r="H1010" s="133">
        <v>43270</v>
      </c>
      <c r="I1010" s="131" t="s">
        <v>16</v>
      </c>
      <c r="J1010" s="30"/>
      <c r="K1010" s="129" t="s">
        <v>94</v>
      </c>
      <c r="L1010" s="30"/>
      <c r="M1010" s="127" t="s">
        <v>15</v>
      </c>
      <c r="N1010" s="28"/>
      <c r="O1010" s="33"/>
      <c r="P1010" s="63" t="s">
        <v>1683</v>
      </c>
      <c r="Q1010" s="35"/>
    </row>
    <row r="1011" spans="1:17" ht="15" customHeight="1" x14ac:dyDescent="0.2">
      <c r="A1011" s="128"/>
      <c r="B1011" s="136"/>
      <c r="C1011" s="128"/>
      <c r="D1011" s="28"/>
      <c r="E1011" s="134"/>
      <c r="F1011" s="134"/>
      <c r="G1011" s="134"/>
      <c r="H1011" s="134"/>
      <c r="I1011" s="132"/>
      <c r="J1011" s="30"/>
      <c r="K1011" s="130"/>
      <c r="L1011" s="30"/>
      <c r="M1011" s="128"/>
      <c r="N1011" s="28"/>
      <c r="O1011" s="34"/>
      <c r="P1011" s="64"/>
      <c r="Q1011" s="35"/>
    </row>
    <row r="1012" spans="1:17" ht="15" customHeight="1" x14ac:dyDescent="0.2">
      <c r="A1012" s="127" t="s">
        <v>621</v>
      </c>
      <c r="B1012" s="135" t="s">
        <v>2176</v>
      </c>
      <c r="C1012" s="127" t="s">
        <v>40</v>
      </c>
      <c r="D1012" s="28"/>
      <c r="E1012" s="133">
        <v>43243</v>
      </c>
      <c r="F1012" s="133">
        <v>43244</v>
      </c>
      <c r="G1012" s="133">
        <v>43272</v>
      </c>
      <c r="H1012" s="133">
        <v>43258</v>
      </c>
      <c r="I1012" s="131" t="s">
        <v>16</v>
      </c>
      <c r="J1012" s="30"/>
      <c r="K1012" s="129" t="s">
        <v>94</v>
      </c>
      <c r="L1012" s="30"/>
      <c r="M1012" s="127" t="s">
        <v>14</v>
      </c>
      <c r="N1012" s="28"/>
      <c r="O1012" s="33"/>
      <c r="P1012" s="63"/>
      <c r="Q1012" s="35"/>
    </row>
    <row r="1013" spans="1:17" ht="15" customHeight="1" x14ac:dyDescent="0.2">
      <c r="A1013" s="128"/>
      <c r="B1013" s="136"/>
      <c r="C1013" s="128"/>
      <c r="D1013" s="28"/>
      <c r="E1013" s="134"/>
      <c r="F1013" s="134"/>
      <c r="G1013" s="134"/>
      <c r="H1013" s="134"/>
      <c r="I1013" s="132"/>
      <c r="J1013" s="30"/>
      <c r="K1013" s="130"/>
      <c r="L1013" s="30"/>
      <c r="M1013" s="128"/>
      <c r="N1013" s="28"/>
      <c r="O1013" s="34"/>
      <c r="P1013" s="64"/>
      <c r="Q1013" s="35"/>
    </row>
    <row r="1014" spans="1:17" ht="15" customHeight="1" x14ac:dyDescent="0.2">
      <c r="A1014" s="127" t="s">
        <v>622</v>
      </c>
      <c r="B1014" s="135" t="s">
        <v>2177</v>
      </c>
      <c r="C1014" s="127" t="s">
        <v>40</v>
      </c>
      <c r="D1014" s="28"/>
      <c r="E1014" s="133">
        <v>43244</v>
      </c>
      <c r="F1014" s="133">
        <v>43245</v>
      </c>
      <c r="G1014" s="133">
        <v>43273</v>
      </c>
      <c r="H1014" s="133">
        <v>43259</v>
      </c>
      <c r="I1014" s="131" t="s">
        <v>16</v>
      </c>
      <c r="J1014" s="30"/>
      <c r="K1014" s="129" t="s">
        <v>94</v>
      </c>
      <c r="L1014" s="30"/>
      <c r="M1014" s="127" t="s">
        <v>14</v>
      </c>
      <c r="N1014" s="28"/>
      <c r="O1014" s="33"/>
      <c r="P1014" s="63"/>
      <c r="Q1014" s="35"/>
    </row>
    <row r="1015" spans="1:17" ht="15" customHeight="1" x14ac:dyDescent="0.2">
      <c r="A1015" s="128"/>
      <c r="B1015" s="136"/>
      <c r="C1015" s="128"/>
      <c r="D1015" s="28"/>
      <c r="E1015" s="134"/>
      <c r="F1015" s="134"/>
      <c r="G1015" s="134"/>
      <c r="H1015" s="134"/>
      <c r="I1015" s="132"/>
      <c r="J1015" s="30"/>
      <c r="K1015" s="130"/>
      <c r="L1015" s="30"/>
      <c r="M1015" s="128"/>
      <c r="N1015" s="28"/>
      <c r="O1015" s="34"/>
      <c r="P1015" s="64"/>
      <c r="Q1015" s="35"/>
    </row>
    <row r="1016" spans="1:17" ht="15" customHeight="1" x14ac:dyDescent="0.2">
      <c r="A1016" s="127" t="s">
        <v>623</v>
      </c>
      <c r="B1016" s="135" t="s">
        <v>2178</v>
      </c>
      <c r="C1016" s="127" t="s">
        <v>40</v>
      </c>
      <c r="D1016" s="28"/>
      <c r="E1016" s="133">
        <v>43245</v>
      </c>
      <c r="F1016" s="133">
        <v>43249</v>
      </c>
      <c r="G1016" s="133">
        <v>43276</v>
      </c>
      <c r="H1016" s="133">
        <v>43256</v>
      </c>
      <c r="I1016" s="131" t="s">
        <v>16</v>
      </c>
      <c r="J1016" s="30"/>
      <c r="K1016" s="129" t="s">
        <v>94</v>
      </c>
      <c r="L1016" s="30"/>
      <c r="M1016" s="127" t="s">
        <v>14</v>
      </c>
      <c r="N1016" s="28"/>
      <c r="O1016" s="33"/>
      <c r="P1016" s="63"/>
      <c r="Q1016" s="35"/>
    </row>
    <row r="1017" spans="1:17" ht="15" customHeight="1" x14ac:dyDescent="0.2">
      <c r="A1017" s="128"/>
      <c r="B1017" s="136"/>
      <c r="C1017" s="128"/>
      <c r="D1017" s="28"/>
      <c r="E1017" s="134"/>
      <c r="F1017" s="134"/>
      <c r="G1017" s="134"/>
      <c r="H1017" s="134"/>
      <c r="I1017" s="132"/>
      <c r="J1017" s="30"/>
      <c r="K1017" s="130"/>
      <c r="L1017" s="30"/>
      <c r="M1017" s="128"/>
      <c r="N1017" s="28"/>
      <c r="O1017" s="34"/>
      <c r="P1017" s="64"/>
      <c r="Q1017" s="35"/>
    </row>
    <row r="1018" spans="1:17" ht="15" customHeight="1" x14ac:dyDescent="0.2">
      <c r="A1018" s="127" t="s">
        <v>624</v>
      </c>
      <c r="B1018" s="135" t="s">
        <v>2179</v>
      </c>
      <c r="C1018" s="127" t="s">
        <v>40</v>
      </c>
      <c r="D1018" s="28"/>
      <c r="E1018" s="133">
        <v>43245</v>
      </c>
      <c r="F1018" s="133">
        <v>43249</v>
      </c>
      <c r="G1018" s="133">
        <v>43276</v>
      </c>
      <c r="H1018" s="133">
        <v>43270</v>
      </c>
      <c r="I1018" s="131" t="s">
        <v>16</v>
      </c>
      <c r="J1018" s="30"/>
      <c r="K1018" s="129" t="s">
        <v>94</v>
      </c>
      <c r="L1018" s="30"/>
      <c r="M1018" s="127" t="s">
        <v>14</v>
      </c>
      <c r="N1018" s="28"/>
      <c r="O1018" s="33"/>
      <c r="P1018" s="63"/>
      <c r="Q1018" s="35"/>
    </row>
    <row r="1019" spans="1:17" ht="15" customHeight="1" x14ac:dyDescent="0.2">
      <c r="A1019" s="128"/>
      <c r="B1019" s="136"/>
      <c r="C1019" s="128"/>
      <c r="D1019" s="28"/>
      <c r="E1019" s="134"/>
      <c r="F1019" s="134"/>
      <c r="G1019" s="134"/>
      <c r="H1019" s="134"/>
      <c r="I1019" s="132"/>
      <c r="J1019" s="30"/>
      <c r="K1019" s="130"/>
      <c r="L1019" s="30"/>
      <c r="M1019" s="128"/>
      <c r="N1019" s="28"/>
      <c r="O1019" s="34"/>
      <c r="P1019" s="64"/>
      <c r="Q1019" s="35"/>
    </row>
    <row r="1020" spans="1:17" ht="15" customHeight="1" x14ac:dyDescent="0.2">
      <c r="A1020" s="127" t="s">
        <v>625</v>
      </c>
      <c r="B1020" s="135" t="s">
        <v>2180</v>
      </c>
      <c r="C1020" s="127" t="s">
        <v>40</v>
      </c>
      <c r="D1020" s="28"/>
      <c r="E1020" s="133">
        <v>43245</v>
      </c>
      <c r="F1020" s="133">
        <v>43249</v>
      </c>
      <c r="G1020" s="133">
        <v>43276</v>
      </c>
      <c r="H1020" s="133">
        <v>43264</v>
      </c>
      <c r="I1020" s="131" t="s">
        <v>16</v>
      </c>
      <c r="J1020" s="30"/>
      <c r="K1020" s="129" t="s">
        <v>94</v>
      </c>
      <c r="L1020" s="30"/>
      <c r="M1020" s="127" t="s">
        <v>14</v>
      </c>
      <c r="N1020" s="28"/>
      <c r="O1020" s="33"/>
      <c r="P1020" s="63"/>
      <c r="Q1020" s="35"/>
    </row>
    <row r="1021" spans="1:17" ht="15" customHeight="1" x14ac:dyDescent="0.2">
      <c r="A1021" s="128"/>
      <c r="B1021" s="136"/>
      <c r="C1021" s="128"/>
      <c r="D1021" s="28"/>
      <c r="E1021" s="134"/>
      <c r="F1021" s="134"/>
      <c r="G1021" s="134"/>
      <c r="H1021" s="134"/>
      <c r="I1021" s="132"/>
      <c r="J1021" s="30"/>
      <c r="K1021" s="130"/>
      <c r="L1021" s="30"/>
      <c r="M1021" s="128"/>
      <c r="N1021" s="28"/>
      <c r="O1021" s="34"/>
      <c r="P1021" s="64"/>
      <c r="Q1021" s="35"/>
    </row>
    <row r="1022" spans="1:17" ht="15" customHeight="1" x14ac:dyDescent="0.2">
      <c r="A1022" s="127" t="s">
        <v>626</v>
      </c>
      <c r="B1022" s="135" t="s">
        <v>2181</v>
      </c>
      <c r="C1022" s="127" t="s">
        <v>40</v>
      </c>
      <c r="D1022" s="28"/>
      <c r="E1022" s="133">
        <v>43249</v>
      </c>
      <c r="F1022" s="133">
        <v>43250</v>
      </c>
      <c r="G1022" s="133">
        <v>43277</v>
      </c>
      <c r="H1022" s="133">
        <v>43263</v>
      </c>
      <c r="I1022" s="131" t="s">
        <v>16</v>
      </c>
      <c r="J1022" s="30"/>
      <c r="K1022" s="129" t="s">
        <v>94</v>
      </c>
      <c r="L1022" s="30"/>
      <c r="M1022" s="127" t="s">
        <v>14</v>
      </c>
      <c r="N1022" s="28"/>
      <c r="O1022" s="33"/>
      <c r="P1022" s="63"/>
      <c r="Q1022" s="35"/>
    </row>
    <row r="1023" spans="1:17" ht="15" customHeight="1" x14ac:dyDescent="0.2">
      <c r="A1023" s="128"/>
      <c r="B1023" s="136"/>
      <c r="C1023" s="128"/>
      <c r="D1023" s="28"/>
      <c r="E1023" s="134"/>
      <c r="F1023" s="134"/>
      <c r="G1023" s="134"/>
      <c r="H1023" s="134"/>
      <c r="I1023" s="132"/>
      <c r="J1023" s="30"/>
      <c r="K1023" s="130"/>
      <c r="L1023" s="30"/>
      <c r="M1023" s="128"/>
      <c r="N1023" s="28"/>
      <c r="O1023" s="34"/>
      <c r="P1023" s="64"/>
      <c r="Q1023" s="35"/>
    </row>
    <row r="1024" spans="1:17" ht="15" customHeight="1" x14ac:dyDescent="0.2">
      <c r="A1024" s="127" t="s">
        <v>627</v>
      </c>
      <c r="B1024" s="135" t="s">
        <v>2183</v>
      </c>
      <c r="C1024" s="127" t="s">
        <v>40</v>
      </c>
      <c r="D1024" s="28"/>
      <c r="E1024" s="133">
        <v>43249</v>
      </c>
      <c r="F1024" s="133">
        <v>43250</v>
      </c>
      <c r="G1024" s="133">
        <v>43277</v>
      </c>
      <c r="H1024" s="133">
        <v>43266</v>
      </c>
      <c r="I1024" s="131" t="s">
        <v>16</v>
      </c>
      <c r="J1024" s="30"/>
      <c r="K1024" s="129" t="s">
        <v>94</v>
      </c>
      <c r="L1024" s="30"/>
      <c r="M1024" s="127" t="s">
        <v>14</v>
      </c>
      <c r="N1024" s="28"/>
      <c r="O1024" s="33"/>
      <c r="P1024" s="63"/>
      <c r="Q1024" s="35"/>
    </row>
    <row r="1025" spans="1:17" ht="15" customHeight="1" x14ac:dyDescent="0.2">
      <c r="A1025" s="128"/>
      <c r="B1025" s="136"/>
      <c r="C1025" s="128"/>
      <c r="D1025" s="28"/>
      <c r="E1025" s="134"/>
      <c r="F1025" s="134"/>
      <c r="G1025" s="134"/>
      <c r="H1025" s="134"/>
      <c r="I1025" s="132"/>
      <c r="J1025" s="30"/>
      <c r="K1025" s="130"/>
      <c r="L1025" s="30"/>
      <c r="M1025" s="128"/>
      <c r="N1025" s="28"/>
      <c r="O1025" s="34"/>
      <c r="P1025" s="64"/>
      <c r="Q1025" s="35"/>
    </row>
    <row r="1026" spans="1:17" ht="15" customHeight="1" x14ac:dyDescent="0.2">
      <c r="A1026" s="127" t="s">
        <v>628</v>
      </c>
      <c r="B1026" s="135" t="s">
        <v>2195</v>
      </c>
      <c r="C1026" s="127" t="s">
        <v>40</v>
      </c>
      <c r="D1026" s="28"/>
      <c r="E1026" s="133">
        <v>43249</v>
      </c>
      <c r="F1026" s="133">
        <v>43250</v>
      </c>
      <c r="G1026" s="133">
        <v>43277</v>
      </c>
      <c r="H1026" s="133">
        <v>43251</v>
      </c>
      <c r="I1026" s="131" t="s">
        <v>16</v>
      </c>
      <c r="J1026" s="30"/>
      <c r="K1026" s="129" t="s">
        <v>94</v>
      </c>
      <c r="L1026" s="30"/>
      <c r="M1026" s="127" t="s">
        <v>17</v>
      </c>
      <c r="N1026" s="28"/>
      <c r="O1026" s="33" t="s">
        <v>71</v>
      </c>
      <c r="P1026" s="63"/>
      <c r="Q1026" s="35"/>
    </row>
    <row r="1027" spans="1:17" ht="15" customHeight="1" x14ac:dyDescent="0.2">
      <c r="A1027" s="128"/>
      <c r="B1027" s="136"/>
      <c r="C1027" s="128"/>
      <c r="D1027" s="28"/>
      <c r="E1027" s="134"/>
      <c r="F1027" s="134"/>
      <c r="G1027" s="134"/>
      <c r="H1027" s="134"/>
      <c r="I1027" s="132"/>
      <c r="J1027" s="30"/>
      <c r="K1027" s="130"/>
      <c r="L1027" s="30"/>
      <c r="M1027" s="128"/>
      <c r="N1027" s="28"/>
      <c r="O1027" s="34"/>
      <c r="P1027" s="64"/>
      <c r="Q1027" s="35"/>
    </row>
    <row r="1028" spans="1:17" ht="15" customHeight="1" x14ac:dyDescent="0.2">
      <c r="A1028" s="127" t="s">
        <v>629</v>
      </c>
      <c r="B1028" s="135" t="s">
        <v>2184</v>
      </c>
      <c r="C1028" s="127" t="s">
        <v>40</v>
      </c>
      <c r="D1028" s="28"/>
      <c r="E1028" s="133">
        <v>43249</v>
      </c>
      <c r="F1028" s="133">
        <v>43250</v>
      </c>
      <c r="G1028" s="133">
        <v>43277</v>
      </c>
      <c r="H1028" s="133">
        <v>43255</v>
      </c>
      <c r="I1028" s="131" t="s">
        <v>16</v>
      </c>
      <c r="J1028" s="30"/>
      <c r="K1028" s="129" t="s">
        <v>94</v>
      </c>
      <c r="L1028" s="30"/>
      <c r="M1028" s="127" t="s">
        <v>15</v>
      </c>
      <c r="N1028" s="28"/>
      <c r="O1028" s="33"/>
      <c r="P1028" s="63" t="s">
        <v>1683</v>
      </c>
      <c r="Q1028" s="35"/>
    </row>
    <row r="1029" spans="1:17" ht="15" customHeight="1" x14ac:dyDescent="0.2">
      <c r="A1029" s="128"/>
      <c r="B1029" s="136"/>
      <c r="C1029" s="128"/>
      <c r="D1029" s="28"/>
      <c r="E1029" s="134"/>
      <c r="F1029" s="134"/>
      <c r="G1029" s="134"/>
      <c r="H1029" s="134"/>
      <c r="I1029" s="132"/>
      <c r="J1029" s="30"/>
      <c r="K1029" s="130"/>
      <c r="L1029" s="30"/>
      <c r="M1029" s="128"/>
      <c r="N1029" s="28"/>
      <c r="O1029" s="34"/>
      <c r="P1029" s="64"/>
      <c r="Q1029" s="35"/>
    </row>
    <row r="1030" spans="1:17" ht="15" customHeight="1" x14ac:dyDescent="0.2">
      <c r="A1030" s="127" t="s">
        <v>630</v>
      </c>
      <c r="B1030" s="135" t="s">
        <v>2185</v>
      </c>
      <c r="C1030" s="127" t="s">
        <v>40</v>
      </c>
      <c r="D1030" s="28"/>
      <c r="E1030" s="133">
        <v>43249</v>
      </c>
      <c r="F1030" s="133">
        <v>43250</v>
      </c>
      <c r="G1030" s="133">
        <v>43277</v>
      </c>
      <c r="H1030" s="133">
        <v>43279</v>
      </c>
      <c r="I1030" s="131" t="s">
        <v>28</v>
      </c>
      <c r="J1030" s="30"/>
      <c r="K1030" s="129" t="s">
        <v>94</v>
      </c>
      <c r="L1030" s="30"/>
      <c r="M1030" s="127" t="s">
        <v>14</v>
      </c>
      <c r="N1030" s="28"/>
      <c r="O1030" s="33"/>
      <c r="P1030" s="63"/>
      <c r="Q1030" s="35"/>
    </row>
    <row r="1031" spans="1:17" ht="15" customHeight="1" x14ac:dyDescent="0.2">
      <c r="A1031" s="128"/>
      <c r="B1031" s="136"/>
      <c r="C1031" s="128"/>
      <c r="D1031" s="28"/>
      <c r="E1031" s="134"/>
      <c r="F1031" s="134"/>
      <c r="G1031" s="134"/>
      <c r="H1031" s="134"/>
      <c r="I1031" s="132"/>
      <c r="J1031" s="30"/>
      <c r="K1031" s="130"/>
      <c r="L1031" s="30"/>
      <c r="M1031" s="128"/>
      <c r="N1031" s="28"/>
      <c r="O1031" s="34"/>
      <c r="P1031" s="64"/>
      <c r="Q1031" s="35"/>
    </row>
    <row r="1032" spans="1:17" ht="15" customHeight="1" x14ac:dyDescent="0.2">
      <c r="A1032" s="127" t="s">
        <v>631</v>
      </c>
      <c r="B1032" s="135" t="s">
        <v>2186</v>
      </c>
      <c r="C1032" s="127" t="s">
        <v>40</v>
      </c>
      <c r="D1032" s="28"/>
      <c r="E1032" s="133">
        <v>43250</v>
      </c>
      <c r="F1032" s="133">
        <v>43251</v>
      </c>
      <c r="G1032" s="133">
        <v>43278</v>
      </c>
      <c r="H1032" s="133">
        <v>43255</v>
      </c>
      <c r="I1032" s="131" t="s">
        <v>16</v>
      </c>
      <c r="J1032" s="30"/>
      <c r="K1032" s="129" t="s">
        <v>94</v>
      </c>
      <c r="L1032" s="30"/>
      <c r="M1032" s="127" t="s">
        <v>14</v>
      </c>
      <c r="N1032" s="28"/>
      <c r="O1032" s="33"/>
      <c r="P1032" s="63"/>
      <c r="Q1032" s="35"/>
    </row>
    <row r="1033" spans="1:17" ht="15" customHeight="1" x14ac:dyDescent="0.2">
      <c r="A1033" s="128"/>
      <c r="B1033" s="136"/>
      <c r="C1033" s="128"/>
      <c r="D1033" s="28"/>
      <c r="E1033" s="134"/>
      <c r="F1033" s="134"/>
      <c r="G1033" s="134"/>
      <c r="H1033" s="134"/>
      <c r="I1033" s="132"/>
      <c r="J1033" s="30"/>
      <c r="K1033" s="130"/>
      <c r="L1033" s="30"/>
      <c r="M1033" s="128"/>
      <c r="N1033" s="28"/>
      <c r="O1033" s="34"/>
      <c r="P1033" s="64"/>
      <c r="Q1033" s="35"/>
    </row>
    <row r="1034" spans="1:17" ht="15" customHeight="1" x14ac:dyDescent="0.2">
      <c r="A1034" s="127" t="s">
        <v>632</v>
      </c>
      <c r="B1034" s="135" t="s">
        <v>2187</v>
      </c>
      <c r="C1034" s="127" t="s">
        <v>40</v>
      </c>
      <c r="D1034" s="28"/>
      <c r="E1034" s="133">
        <v>43250</v>
      </c>
      <c r="F1034" s="133">
        <v>43251</v>
      </c>
      <c r="G1034" s="133">
        <v>43278</v>
      </c>
      <c r="H1034" s="133">
        <v>43266</v>
      </c>
      <c r="I1034" s="131" t="s">
        <v>16</v>
      </c>
      <c r="J1034" s="30"/>
      <c r="K1034" s="129" t="s">
        <v>94</v>
      </c>
      <c r="L1034" s="30"/>
      <c r="M1034" s="127" t="s">
        <v>14</v>
      </c>
      <c r="N1034" s="28"/>
      <c r="O1034" s="33"/>
      <c r="P1034" s="63"/>
      <c r="Q1034" s="35"/>
    </row>
    <row r="1035" spans="1:17" ht="15" customHeight="1" x14ac:dyDescent="0.2">
      <c r="A1035" s="128"/>
      <c r="B1035" s="136"/>
      <c r="C1035" s="128"/>
      <c r="D1035" s="28"/>
      <c r="E1035" s="134"/>
      <c r="F1035" s="134"/>
      <c r="G1035" s="134"/>
      <c r="H1035" s="134"/>
      <c r="I1035" s="132"/>
      <c r="J1035" s="30"/>
      <c r="K1035" s="130"/>
      <c r="L1035" s="30"/>
      <c r="M1035" s="128"/>
      <c r="N1035" s="28"/>
      <c r="O1035" s="34"/>
      <c r="P1035" s="64"/>
      <c r="Q1035" s="35"/>
    </row>
    <row r="1036" spans="1:17" ht="15" customHeight="1" x14ac:dyDescent="0.2">
      <c r="A1036" s="127" t="s">
        <v>633</v>
      </c>
      <c r="B1036" s="135" t="s">
        <v>2188</v>
      </c>
      <c r="C1036" s="127" t="s">
        <v>40</v>
      </c>
      <c r="D1036" s="28"/>
      <c r="E1036" s="133">
        <v>43250</v>
      </c>
      <c r="F1036" s="133">
        <v>43251</v>
      </c>
      <c r="G1036" s="133">
        <v>43278</v>
      </c>
      <c r="H1036" s="133">
        <v>43270</v>
      </c>
      <c r="I1036" s="131" t="s">
        <v>16</v>
      </c>
      <c r="J1036" s="30"/>
      <c r="K1036" s="129" t="s">
        <v>94</v>
      </c>
      <c r="L1036" s="30"/>
      <c r="M1036" s="127" t="s">
        <v>14</v>
      </c>
      <c r="N1036" s="28"/>
      <c r="O1036" s="33"/>
      <c r="P1036" s="63"/>
      <c r="Q1036" s="35"/>
    </row>
    <row r="1037" spans="1:17" ht="15" customHeight="1" x14ac:dyDescent="0.2">
      <c r="A1037" s="128"/>
      <c r="B1037" s="136"/>
      <c r="C1037" s="128"/>
      <c r="D1037" s="28"/>
      <c r="E1037" s="134"/>
      <c r="F1037" s="134"/>
      <c r="G1037" s="134"/>
      <c r="H1037" s="134"/>
      <c r="I1037" s="132"/>
      <c r="J1037" s="30"/>
      <c r="K1037" s="130"/>
      <c r="L1037" s="30"/>
      <c r="M1037" s="128"/>
      <c r="N1037" s="28"/>
      <c r="O1037" s="34"/>
      <c r="P1037" s="64"/>
      <c r="Q1037" s="35"/>
    </row>
    <row r="1038" spans="1:17" ht="15" customHeight="1" x14ac:dyDescent="0.2">
      <c r="A1038" s="127" t="s">
        <v>634</v>
      </c>
      <c r="B1038" s="135" t="s">
        <v>2189</v>
      </c>
      <c r="C1038" s="127" t="s">
        <v>40</v>
      </c>
      <c r="D1038" s="28"/>
      <c r="E1038" s="133">
        <v>43250</v>
      </c>
      <c r="F1038" s="133">
        <v>43251</v>
      </c>
      <c r="G1038" s="133">
        <v>43278</v>
      </c>
      <c r="H1038" s="133">
        <v>43269</v>
      </c>
      <c r="I1038" s="131" t="s">
        <v>16</v>
      </c>
      <c r="J1038" s="30"/>
      <c r="K1038" s="129" t="s">
        <v>94</v>
      </c>
      <c r="L1038" s="30"/>
      <c r="M1038" s="127" t="s">
        <v>14</v>
      </c>
      <c r="N1038" s="28"/>
      <c r="O1038" s="33"/>
      <c r="P1038" s="63"/>
      <c r="Q1038" s="35"/>
    </row>
    <row r="1039" spans="1:17" ht="15" customHeight="1" x14ac:dyDescent="0.2">
      <c r="A1039" s="128"/>
      <c r="B1039" s="136"/>
      <c r="C1039" s="128"/>
      <c r="D1039" s="28"/>
      <c r="E1039" s="134"/>
      <c r="F1039" s="134"/>
      <c r="G1039" s="134"/>
      <c r="H1039" s="134"/>
      <c r="I1039" s="132"/>
      <c r="J1039" s="30"/>
      <c r="K1039" s="130"/>
      <c r="L1039" s="30"/>
      <c r="M1039" s="128"/>
      <c r="N1039" s="28"/>
      <c r="O1039" s="34"/>
      <c r="P1039" s="64"/>
      <c r="Q1039" s="35"/>
    </row>
    <row r="1040" spans="1:17" ht="15" customHeight="1" x14ac:dyDescent="0.2">
      <c r="A1040" s="127" t="s">
        <v>635</v>
      </c>
      <c r="B1040" s="135" t="s">
        <v>2190</v>
      </c>
      <c r="C1040" s="127" t="s">
        <v>40</v>
      </c>
      <c r="D1040" s="28"/>
      <c r="E1040" s="133">
        <v>43251</v>
      </c>
      <c r="F1040" s="133">
        <v>43252</v>
      </c>
      <c r="G1040" s="133">
        <v>43279</v>
      </c>
      <c r="H1040" s="133">
        <v>43255</v>
      </c>
      <c r="I1040" s="131" t="s">
        <v>16</v>
      </c>
      <c r="J1040" s="30"/>
      <c r="K1040" s="129" t="s">
        <v>94</v>
      </c>
      <c r="L1040" s="30"/>
      <c r="M1040" s="127" t="s">
        <v>17</v>
      </c>
      <c r="N1040" s="28"/>
      <c r="O1040" s="33" t="s">
        <v>82</v>
      </c>
      <c r="P1040" s="63"/>
      <c r="Q1040" s="35"/>
    </row>
    <row r="1041" spans="1:17" ht="15" customHeight="1" x14ac:dyDescent="0.2">
      <c r="A1041" s="128"/>
      <c r="B1041" s="136"/>
      <c r="C1041" s="128"/>
      <c r="D1041" s="28"/>
      <c r="E1041" s="134"/>
      <c r="F1041" s="134"/>
      <c r="G1041" s="134"/>
      <c r="H1041" s="134"/>
      <c r="I1041" s="132"/>
      <c r="J1041" s="30"/>
      <c r="K1041" s="130"/>
      <c r="L1041" s="30"/>
      <c r="M1041" s="128"/>
      <c r="N1041" s="28"/>
      <c r="O1041" s="34"/>
      <c r="P1041" s="64"/>
      <c r="Q1041" s="35"/>
    </row>
    <row r="1042" spans="1:17" ht="15" customHeight="1" x14ac:dyDescent="0.2">
      <c r="A1042" s="127" t="s">
        <v>636</v>
      </c>
      <c r="B1042" s="135" t="s">
        <v>2191</v>
      </c>
      <c r="C1042" s="127" t="s">
        <v>40</v>
      </c>
      <c r="D1042" s="28"/>
      <c r="E1042" s="133">
        <v>43251</v>
      </c>
      <c r="F1042" s="133">
        <v>43252</v>
      </c>
      <c r="G1042" s="133">
        <v>43279</v>
      </c>
      <c r="H1042" s="133">
        <v>43257</v>
      </c>
      <c r="I1042" s="131" t="s">
        <v>16</v>
      </c>
      <c r="J1042" s="30"/>
      <c r="K1042" s="129" t="s">
        <v>94</v>
      </c>
      <c r="L1042" s="30"/>
      <c r="M1042" s="127" t="s">
        <v>14</v>
      </c>
      <c r="N1042" s="28"/>
      <c r="O1042" s="33"/>
      <c r="P1042" s="63"/>
      <c r="Q1042" s="35"/>
    </row>
    <row r="1043" spans="1:17" ht="15" customHeight="1" x14ac:dyDescent="0.2">
      <c r="A1043" s="128"/>
      <c r="B1043" s="136"/>
      <c r="C1043" s="128"/>
      <c r="D1043" s="28"/>
      <c r="E1043" s="134"/>
      <c r="F1043" s="134"/>
      <c r="G1043" s="134"/>
      <c r="H1043" s="134"/>
      <c r="I1043" s="132"/>
      <c r="J1043" s="30"/>
      <c r="K1043" s="130"/>
      <c r="L1043" s="30"/>
      <c r="M1043" s="128"/>
      <c r="N1043" s="28"/>
      <c r="O1043" s="34"/>
      <c r="P1043" s="64"/>
      <c r="Q1043" s="35"/>
    </row>
    <row r="1044" spans="1:17" ht="15" customHeight="1" x14ac:dyDescent="0.2">
      <c r="A1044" s="127" t="s">
        <v>637</v>
      </c>
      <c r="B1044" s="135" t="s">
        <v>2192</v>
      </c>
      <c r="C1044" s="127" t="s">
        <v>40</v>
      </c>
      <c r="D1044" s="28"/>
      <c r="E1044" s="133">
        <v>43251</v>
      </c>
      <c r="F1044" s="133">
        <v>43252</v>
      </c>
      <c r="G1044" s="133">
        <v>43279</v>
      </c>
      <c r="H1044" s="133">
        <v>43273</v>
      </c>
      <c r="I1044" s="131" t="s">
        <v>16</v>
      </c>
      <c r="J1044" s="30"/>
      <c r="K1044" s="129" t="s">
        <v>94</v>
      </c>
      <c r="L1044" s="30"/>
      <c r="M1044" s="127" t="s">
        <v>14</v>
      </c>
      <c r="N1044" s="28"/>
      <c r="O1044" s="33"/>
      <c r="P1044" s="63"/>
      <c r="Q1044" s="35"/>
    </row>
    <row r="1045" spans="1:17" ht="15" customHeight="1" x14ac:dyDescent="0.2">
      <c r="A1045" s="128"/>
      <c r="B1045" s="136"/>
      <c r="C1045" s="128"/>
      <c r="D1045" s="28"/>
      <c r="E1045" s="134"/>
      <c r="F1045" s="134"/>
      <c r="G1045" s="134"/>
      <c r="H1045" s="134"/>
      <c r="I1045" s="132"/>
      <c r="J1045" s="30"/>
      <c r="K1045" s="130"/>
      <c r="L1045" s="30"/>
      <c r="M1045" s="128"/>
      <c r="N1045" s="28"/>
      <c r="O1045" s="34"/>
      <c r="P1045" s="64"/>
      <c r="Q1045" s="35"/>
    </row>
    <row r="1046" spans="1:17" ht="15" customHeight="1" x14ac:dyDescent="0.2">
      <c r="A1046" s="127" t="s">
        <v>638</v>
      </c>
      <c r="B1046" s="135" t="s">
        <v>2193</v>
      </c>
      <c r="C1046" s="127" t="s">
        <v>40</v>
      </c>
      <c r="D1046" s="28"/>
      <c r="E1046" s="133">
        <v>43251</v>
      </c>
      <c r="F1046" s="133">
        <v>43252</v>
      </c>
      <c r="G1046" s="133">
        <v>43279</v>
      </c>
      <c r="H1046" s="133">
        <v>43271</v>
      </c>
      <c r="I1046" s="131" t="s">
        <v>16</v>
      </c>
      <c r="J1046" s="30"/>
      <c r="K1046" s="129" t="s">
        <v>94</v>
      </c>
      <c r="L1046" s="30"/>
      <c r="M1046" s="127" t="s">
        <v>14</v>
      </c>
      <c r="N1046" s="28"/>
      <c r="O1046" s="33"/>
      <c r="P1046" s="63"/>
      <c r="Q1046" s="35"/>
    </row>
    <row r="1047" spans="1:17" ht="15" customHeight="1" x14ac:dyDescent="0.2">
      <c r="A1047" s="128"/>
      <c r="B1047" s="136"/>
      <c r="C1047" s="128"/>
      <c r="D1047" s="28"/>
      <c r="E1047" s="134"/>
      <c r="F1047" s="134"/>
      <c r="G1047" s="134"/>
      <c r="H1047" s="134"/>
      <c r="I1047" s="132"/>
      <c r="J1047" s="30"/>
      <c r="K1047" s="130"/>
      <c r="L1047" s="30"/>
      <c r="M1047" s="128"/>
      <c r="N1047" s="28"/>
      <c r="O1047" s="34"/>
      <c r="P1047" s="64"/>
      <c r="Q1047" s="35"/>
    </row>
    <row r="1048" spans="1:17" ht="15" customHeight="1" x14ac:dyDescent="0.2">
      <c r="A1048" s="127" t="s">
        <v>639</v>
      </c>
      <c r="B1048" s="135" t="s">
        <v>2194</v>
      </c>
      <c r="C1048" s="127" t="s">
        <v>40</v>
      </c>
      <c r="D1048" s="28"/>
      <c r="E1048" s="133">
        <v>43251</v>
      </c>
      <c r="F1048" s="133">
        <v>43252</v>
      </c>
      <c r="G1048" s="133">
        <v>43279</v>
      </c>
      <c r="H1048" s="133">
        <v>43266</v>
      </c>
      <c r="I1048" s="131" t="s">
        <v>16</v>
      </c>
      <c r="J1048" s="30"/>
      <c r="K1048" s="129" t="s">
        <v>94</v>
      </c>
      <c r="L1048" s="30"/>
      <c r="M1048" s="127" t="s">
        <v>14</v>
      </c>
      <c r="N1048" s="28"/>
      <c r="O1048" s="33"/>
      <c r="P1048" s="63"/>
      <c r="Q1048" s="35"/>
    </row>
    <row r="1049" spans="1:17" ht="15" customHeight="1" x14ac:dyDescent="0.2">
      <c r="A1049" s="128"/>
      <c r="B1049" s="136"/>
      <c r="C1049" s="128"/>
      <c r="D1049" s="28"/>
      <c r="E1049" s="134"/>
      <c r="F1049" s="134"/>
      <c r="G1049" s="134"/>
      <c r="H1049" s="134"/>
      <c r="I1049" s="132"/>
      <c r="J1049" s="30"/>
      <c r="K1049" s="130"/>
      <c r="L1049" s="30"/>
      <c r="M1049" s="128"/>
      <c r="N1049" s="28"/>
      <c r="O1049" s="34"/>
      <c r="P1049" s="64"/>
      <c r="Q1049" s="35"/>
    </row>
    <row r="1050" spans="1:17" ht="15" customHeight="1" x14ac:dyDescent="0.2">
      <c r="A1050" s="127" t="s">
        <v>640</v>
      </c>
      <c r="B1050" s="135" t="s">
        <v>1659</v>
      </c>
      <c r="C1050" s="127" t="s">
        <v>54</v>
      </c>
      <c r="D1050" s="28"/>
      <c r="E1050" s="133">
        <v>43252</v>
      </c>
      <c r="F1050" s="133">
        <v>43255</v>
      </c>
      <c r="G1050" s="133">
        <v>43280</v>
      </c>
      <c r="H1050" s="133">
        <v>43255</v>
      </c>
      <c r="I1050" s="131" t="s">
        <v>16</v>
      </c>
      <c r="J1050" s="30"/>
      <c r="K1050" s="129" t="s">
        <v>94</v>
      </c>
      <c r="L1050" s="30"/>
      <c r="M1050" s="127" t="s">
        <v>17</v>
      </c>
      <c r="N1050" s="28"/>
      <c r="O1050" s="33" t="s">
        <v>71</v>
      </c>
      <c r="P1050" s="63"/>
      <c r="Q1050" s="35"/>
    </row>
    <row r="1051" spans="1:17" ht="15" customHeight="1" x14ac:dyDescent="0.2">
      <c r="A1051" s="128"/>
      <c r="B1051" s="136"/>
      <c r="C1051" s="128"/>
      <c r="D1051" s="28"/>
      <c r="E1051" s="134"/>
      <c r="F1051" s="134"/>
      <c r="G1051" s="134"/>
      <c r="H1051" s="134"/>
      <c r="I1051" s="132"/>
      <c r="J1051" s="30"/>
      <c r="K1051" s="130"/>
      <c r="L1051" s="30"/>
      <c r="M1051" s="128"/>
      <c r="N1051" s="28"/>
      <c r="O1051" s="34"/>
      <c r="P1051" s="64"/>
      <c r="Q1051" s="35"/>
    </row>
    <row r="1052" spans="1:17" ht="15" customHeight="1" x14ac:dyDescent="0.2">
      <c r="A1052" s="127" t="s">
        <v>641</v>
      </c>
      <c r="B1052" s="135" t="s">
        <v>2196</v>
      </c>
      <c r="C1052" s="127" t="s">
        <v>54</v>
      </c>
      <c r="D1052" s="28"/>
      <c r="E1052" s="133">
        <v>43255</v>
      </c>
      <c r="F1052" s="133">
        <v>43256</v>
      </c>
      <c r="G1052" s="133">
        <v>43283</v>
      </c>
      <c r="H1052" s="133">
        <v>43276</v>
      </c>
      <c r="I1052" s="131" t="s">
        <v>16</v>
      </c>
      <c r="J1052" s="30"/>
      <c r="K1052" s="129" t="s">
        <v>94</v>
      </c>
      <c r="L1052" s="30"/>
      <c r="M1052" s="127" t="s">
        <v>14</v>
      </c>
      <c r="N1052" s="28"/>
      <c r="O1052" s="33"/>
      <c r="P1052" s="63"/>
      <c r="Q1052" s="35"/>
    </row>
    <row r="1053" spans="1:17" ht="15" customHeight="1" x14ac:dyDescent="0.2">
      <c r="A1053" s="128"/>
      <c r="B1053" s="136"/>
      <c r="C1053" s="128"/>
      <c r="D1053" s="28"/>
      <c r="E1053" s="134"/>
      <c r="F1053" s="134"/>
      <c r="G1053" s="134"/>
      <c r="H1053" s="134"/>
      <c r="I1053" s="132"/>
      <c r="J1053" s="30"/>
      <c r="K1053" s="130"/>
      <c r="L1053" s="30"/>
      <c r="M1053" s="128"/>
      <c r="N1053" s="28"/>
      <c r="O1053" s="34"/>
      <c r="P1053" s="64"/>
      <c r="Q1053" s="35"/>
    </row>
    <row r="1054" spans="1:17" ht="15" customHeight="1" x14ac:dyDescent="0.2">
      <c r="A1054" s="127" t="s">
        <v>642</v>
      </c>
      <c r="B1054" s="135" t="s">
        <v>2197</v>
      </c>
      <c r="C1054" s="127" t="s">
        <v>54</v>
      </c>
      <c r="D1054" s="28"/>
      <c r="E1054" s="133">
        <v>43255</v>
      </c>
      <c r="F1054" s="133">
        <v>43256</v>
      </c>
      <c r="G1054" s="133">
        <v>43283</v>
      </c>
      <c r="H1054" s="133">
        <v>43276</v>
      </c>
      <c r="I1054" s="131" t="s">
        <v>16</v>
      </c>
      <c r="J1054" s="30"/>
      <c r="K1054" s="129" t="s">
        <v>94</v>
      </c>
      <c r="L1054" s="30"/>
      <c r="M1054" s="127" t="s">
        <v>14</v>
      </c>
      <c r="N1054" s="28"/>
      <c r="O1054" s="33"/>
      <c r="P1054" s="63"/>
      <c r="Q1054" s="35"/>
    </row>
    <row r="1055" spans="1:17" ht="15" customHeight="1" x14ac:dyDescent="0.2">
      <c r="A1055" s="128"/>
      <c r="B1055" s="136"/>
      <c r="C1055" s="128"/>
      <c r="D1055" s="28"/>
      <c r="E1055" s="134"/>
      <c r="F1055" s="134"/>
      <c r="G1055" s="134"/>
      <c r="H1055" s="134"/>
      <c r="I1055" s="132"/>
      <c r="J1055" s="30"/>
      <c r="K1055" s="130"/>
      <c r="L1055" s="30"/>
      <c r="M1055" s="128"/>
      <c r="N1055" s="28"/>
      <c r="O1055" s="34"/>
      <c r="P1055" s="64"/>
      <c r="Q1055" s="35"/>
    </row>
    <row r="1056" spans="1:17" ht="15" customHeight="1" x14ac:dyDescent="0.2">
      <c r="A1056" s="127" t="s">
        <v>643</v>
      </c>
      <c r="B1056" s="135" t="s">
        <v>2198</v>
      </c>
      <c r="C1056" s="127" t="s">
        <v>54</v>
      </c>
      <c r="D1056" s="28"/>
      <c r="E1056" s="133">
        <v>43255</v>
      </c>
      <c r="F1056" s="133">
        <v>43256</v>
      </c>
      <c r="G1056" s="133">
        <v>43283</v>
      </c>
      <c r="H1056" s="133">
        <v>43259</v>
      </c>
      <c r="I1056" s="131" t="s">
        <v>16</v>
      </c>
      <c r="J1056" s="30"/>
      <c r="K1056" s="129" t="s">
        <v>94</v>
      </c>
      <c r="L1056" s="30"/>
      <c r="M1056" s="127" t="s">
        <v>14</v>
      </c>
      <c r="N1056" s="28"/>
      <c r="O1056" s="33"/>
      <c r="P1056" s="63"/>
      <c r="Q1056" s="35"/>
    </row>
    <row r="1057" spans="1:17" ht="15" customHeight="1" x14ac:dyDescent="0.2">
      <c r="A1057" s="128"/>
      <c r="B1057" s="136"/>
      <c r="C1057" s="128"/>
      <c r="D1057" s="28"/>
      <c r="E1057" s="134"/>
      <c r="F1057" s="134"/>
      <c r="G1057" s="134"/>
      <c r="H1057" s="134"/>
      <c r="I1057" s="132"/>
      <c r="J1057" s="30"/>
      <c r="K1057" s="130"/>
      <c r="L1057" s="30"/>
      <c r="M1057" s="128"/>
      <c r="N1057" s="28"/>
      <c r="O1057" s="34"/>
      <c r="P1057" s="64"/>
      <c r="Q1057" s="35"/>
    </row>
    <row r="1058" spans="1:17" ht="15" customHeight="1" x14ac:dyDescent="0.2">
      <c r="A1058" s="127" t="s">
        <v>644</v>
      </c>
      <c r="B1058" s="135" t="s">
        <v>2199</v>
      </c>
      <c r="C1058" s="127" t="s">
        <v>54</v>
      </c>
      <c r="D1058" s="28"/>
      <c r="E1058" s="133">
        <v>43255</v>
      </c>
      <c r="F1058" s="133">
        <v>43256</v>
      </c>
      <c r="G1058" s="133">
        <v>43283</v>
      </c>
      <c r="H1058" s="133">
        <v>43270</v>
      </c>
      <c r="I1058" s="131" t="s">
        <v>16</v>
      </c>
      <c r="J1058" s="30"/>
      <c r="K1058" s="129" t="s">
        <v>94</v>
      </c>
      <c r="L1058" s="30"/>
      <c r="M1058" s="127" t="s">
        <v>14</v>
      </c>
      <c r="N1058" s="28"/>
      <c r="O1058" s="33"/>
      <c r="P1058" s="63"/>
      <c r="Q1058" s="35"/>
    </row>
    <row r="1059" spans="1:17" ht="15" customHeight="1" x14ac:dyDescent="0.2">
      <c r="A1059" s="128"/>
      <c r="B1059" s="136"/>
      <c r="C1059" s="128"/>
      <c r="D1059" s="28"/>
      <c r="E1059" s="134"/>
      <c r="F1059" s="134"/>
      <c r="G1059" s="134"/>
      <c r="H1059" s="134"/>
      <c r="I1059" s="132"/>
      <c r="J1059" s="30"/>
      <c r="K1059" s="130"/>
      <c r="L1059" s="30"/>
      <c r="M1059" s="128"/>
      <c r="N1059" s="28"/>
      <c r="O1059" s="34"/>
      <c r="P1059" s="64"/>
      <c r="Q1059" s="35"/>
    </row>
    <row r="1060" spans="1:17" ht="15" customHeight="1" x14ac:dyDescent="0.2">
      <c r="A1060" s="127" t="s">
        <v>645</v>
      </c>
      <c r="B1060" s="135" t="s">
        <v>2200</v>
      </c>
      <c r="C1060" s="127" t="s">
        <v>54</v>
      </c>
      <c r="D1060" s="28"/>
      <c r="E1060" s="133">
        <v>43255</v>
      </c>
      <c r="F1060" s="133">
        <v>43256</v>
      </c>
      <c r="G1060" s="133">
        <v>43283</v>
      </c>
      <c r="H1060" s="133">
        <v>43290</v>
      </c>
      <c r="I1060" s="131" t="s">
        <v>28</v>
      </c>
      <c r="J1060" s="30"/>
      <c r="K1060" s="129" t="s">
        <v>94</v>
      </c>
      <c r="L1060" s="30"/>
      <c r="M1060" s="127" t="s">
        <v>14</v>
      </c>
      <c r="N1060" s="28"/>
      <c r="O1060" s="33"/>
      <c r="P1060" s="63" t="s">
        <v>2320</v>
      </c>
      <c r="Q1060" s="35"/>
    </row>
    <row r="1061" spans="1:17" ht="15" customHeight="1" x14ac:dyDescent="0.2">
      <c r="A1061" s="128"/>
      <c r="B1061" s="136"/>
      <c r="C1061" s="128"/>
      <c r="D1061" s="28"/>
      <c r="E1061" s="134"/>
      <c r="F1061" s="134"/>
      <c r="G1061" s="134"/>
      <c r="H1061" s="134"/>
      <c r="I1061" s="132"/>
      <c r="J1061" s="30"/>
      <c r="K1061" s="130"/>
      <c r="L1061" s="30"/>
      <c r="M1061" s="128"/>
      <c r="N1061" s="28"/>
      <c r="O1061" s="34"/>
      <c r="P1061" s="64" t="s">
        <v>2333</v>
      </c>
      <c r="Q1061" s="35"/>
    </row>
    <row r="1062" spans="1:17" ht="15" customHeight="1" x14ac:dyDescent="0.2">
      <c r="A1062" s="127" t="s">
        <v>646</v>
      </c>
      <c r="B1062" s="135" t="s">
        <v>2201</v>
      </c>
      <c r="C1062" s="127" t="s">
        <v>54</v>
      </c>
      <c r="D1062" s="28"/>
      <c r="E1062" s="133">
        <v>43255</v>
      </c>
      <c r="F1062" s="133">
        <v>43256</v>
      </c>
      <c r="G1062" s="133">
        <v>43283</v>
      </c>
      <c r="H1062" s="133">
        <v>43298</v>
      </c>
      <c r="I1062" s="131" t="s">
        <v>28</v>
      </c>
      <c r="J1062" s="30"/>
      <c r="K1062" s="129" t="s">
        <v>94</v>
      </c>
      <c r="L1062" s="30"/>
      <c r="M1062" s="127" t="s">
        <v>15</v>
      </c>
      <c r="N1062" s="28"/>
      <c r="O1062" s="33"/>
      <c r="P1062" s="63"/>
      <c r="Q1062" s="35"/>
    </row>
    <row r="1063" spans="1:17" ht="15" customHeight="1" x14ac:dyDescent="0.2">
      <c r="A1063" s="128"/>
      <c r="B1063" s="136"/>
      <c r="C1063" s="128"/>
      <c r="D1063" s="28"/>
      <c r="E1063" s="134"/>
      <c r="F1063" s="134"/>
      <c r="G1063" s="134"/>
      <c r="H1063" s="134"/>
      <c r="I1063" s="132"/>
      <c r="J1063" s="30"/>
      <c r="K1063" s="130"/>
      <c r="L1063" s="30"/>
      <c r="M1063" s="128"/>
      <c r="N1063" s="28"/>
      <c r="O1063" s="34"/>
      <c r="P1063" s="64"/>
      <c r="Q1063" s="35"/>
    </row>
    <row r="1064" spans="1:17" ht="15" customHeight="1" x14ac:dyDescent="0.2">
      <c r="A1064" s="127" t="s">
        <v>647</v>
      </c>
      <c r="B1064" s="135" t="s">
        <v>2202</v>
      </c>
      <c r="C1064" s="127" t="s">
        <v>54</v>
      </c>
      <c r="D1064" s="28"/>
      <c r="E1064" s="133">
        <v>43255</v>
      </c>
      <c r="F1064" s="133">
        <v>43256</v>
      </c>
      <c r="G1064" s="133">
        <v>43283</v>
      </c>
      <c r="H1064" s="133">
        <v>43276</v>
      </c>
      <c r="I1064" s="131" t="s">
        <v>16</v>
      </c>
      <c r="J1064" s="30"/>
      <c r="K1064" s="129" t="s">
        <v>94</v>
      </c>
      <c r="L1064" s="30"/>
      <c r="M1064" s="127" t="s">
        <v>70</v>
      </c>
      <c r="N1064" s="28"/>
      <c r="O1064" s="33"/>
      <c r="P1064" s="63"/>
      <c r="Q1064" s="35"/>
    </row>
    <row r="1065" spans="1:17" ht="15" customHeight="1" x14ac:dyDescent="0.2">
      <c r="A1065" s="128"/>
      <c r="B1065" s="136"/>
      <c r="C1065" s="128"/>
      <c r="D1065" s="28"/>
      <c r="E1065" s="134"/>
      <c r="F1065" s="134"/>
      <c r="G1065" s="134"/>
      <c r="H1065" s="134"/>
      <c r="I1065" s="132"/>
      <c r="J1065" s="30"/>
      <c r="K1065" s="130"/>
      <c r="L1065" s="30"/>
      <c r="M1065" s="128"/>
      <c r="N1065" s="28"/>
      <c r="O1065" s="34"/>
      <c r="P1065" s="64"/>
      <c r="Q1065" s="35"/>
    </row>
    <row r="1066" spans="1:17" ht="15" customHeight="1" x14ac:dyDescent="0.2">
      <c r="A1066" s="127" t="s">
        <v>648</v>
      </c>
      <c r="B1066" s="135" t="s">
        <v>1690</v>
      </c>
      <c r="C1066" s="127" t="s">
        <v>54</v>
      </c>
      <c r="D1066" s="28"/>
      <c r="E1066" s="133">
        <v>43255</v>
      </c>
      <c r="F1066" s="133">
        <v>43256</v>
      </c>
      <c r="G1066" s="133">
        <v>43283</v>
      </c>
      <c r="H1066" s="133">
        <v>43273</v>
      </c>
      <c r="I1066" s="131" t="s">
        <v>16</v>
      </c>
      <c r="J1066" s="30"/>
      <c r="K1066" s="129" t="s">
        <v>94</v>
      </c>
      <c r="L1066" s="30"/>
      <c r="M1066" s="127" t="s">
        <v>14</v>
      </c>
      <c r="N1066" s="28"/>
      <c r="O1066" s="33"/>
      <c r="P1066" s="63"/>
      <c r="Q1066" s="35"/>
    </row>
    <row r="1067" spans="1:17" ht="15" customHeight="1" x14ac:dyDescent="0.2">
      <c r="A1067" s="128"/>
      <c r="B1067" s="136"/>
      <c r="C1067" s="128"/>
      <c r="D1067" s="28"/>
      <c r="E1067" s="134"/>
      <c r="F1067" s="134"/>
      <c r="G1067" s="134"/>
      <c r="H1067" s="134"/>
      <c r="I1067" s="132"/>
      <c r="J1067" s="30"/>
      <c r="K1067" s="130"/>
      <c r="L1067" s="30"/>
      <c r="M1067" s="128"/>
      <c r="N1067" s="28"/>
      <c r="O1067" s="34"/>
      <c r="P1067" s="64"/>
      <c r="Q1067" s="35"/>
    </row>
    <row r="1068" spans="1:17" ht="15" customHeight="1" x14ac:dyDescent="0.2">
      <c r="A1068" s="127" t="s">
        <v>649</v>
      </c>
      <c r="B1068" s="135" t="s">
        <v>2203</v>
      </c>
      <c r="C1068" s="127" t="s">
        <v>54</v>
      </c>
      <c r="D1068" s="28"/>
      <c r="E1068" s="133">
        <v>43255</v>
      </c>
      <c r="F1068" s="133">
        <v>43256</v>
      </c>
      <c r="G1068" s="133">
        <v>43283</v>
      </c>
      <c r="H1068" s="133">
        <v>43273</v>
      </c>
      <c r="I1068" s="131" t="s">
        <v>16</v>
      </c>
      <c r="J1068" s="30"/>
      <c r="K1068" s="129" t="s">
        <v>94</v>
      </c>
      <c r="L1068" s="30"/>
      <c r="M1068" s="127" t="s">
        <v>70</v>
      </c>
      <c r="N1068" s="28"/>
      <c r="O1068" s="33"/>
      <c r="P1068" s="63"/>
      <c r="Q1068" s="35"/>
    </row>
    <row r="1069" spans="1:17" ht="15" customHeight="1" x14ac:dyDescent="0.2">
      <c r="A1069" s="128"/>
      <c r="B1069" s="136"/>
      <c r="C1069" s="128"/>
      <c r="D1069" s="28"/>
      <c r="E1069" s="134"/>
      <c r="F1069" s="134"/>
      <c r="G1069" s="134"/>
      <c r="H1069" s="134"/>
      <c r="I1069" s="132"/>
      <c r="J1069" s="30"/>
      <c r="K1069" s="130"/>
      <c r="L1069" s="30"/>
      <c r="M1069" s="128"/>
      <c r="N1069" s="28"/>
      <c r="O1069" s="34"/>
      <c r="P1069" s="64"/>
      <c r="Q1069" s="35"/>
    </row>
    <row r="1070" spans="1:17" ht="15" customHeight="1" x14ac:dyDescent="0.2">
      <c r="A1070" s="127" t="s">
        <v>650</v>
      </c>
      <c r="B1070" s="135" t="s">
        <v>2204</v>
      </c>
      <c r="C1070" s="127" t="s">
        <v>54</v>
      </c>
      <c r="D1070" s="28"/>
      <c r="E1070" s="133">
        <v>43256</v>
      </c>
      <c r="F1070" s="133">
        <v>43257</v>
      </c>
      <c r="G1070" s="133">
        <v>43284</v>
      </c>
      <c r="H1070" s="133">
        <v>43276</v>
      </c>
      <c r="I1070" s="131" t="s">
        <v>16</v>
      </c>
      <c r="J1070" s="30"/>
      <c r="K1070" s="129" t="s">
        <v>94</v>
      </c>
      <c r="L1070" s="30"/>
      <c r="M1070" s="127" t="s">
        <v>15</v>
      </c>
      <c r="N1070" s="28"/>
      <c r="O1070" s="33"/>
      <c r="P1070" s="63" t="s">
        <v>1683</v>
      </c>
      <c r="Q1070" s="35"/>
    </row>
    <row r="1071" spans="1:17" ht="15" customHeight="1" x14ac:dyDescent="0.2">
      <c r="A1071" s="128"/>
      <c r="B1071" s="136"/>
      <c r="C1071" s="128"/>
      <c r="D1071" s="28"/>
      <c r="E1071" s="134"/>
      <c r="F1071" s="134"/>
      <c r="G1071" s="134"/>
      <c r="H1071" s="134"/>
      <c r="I1071" s="132"/>
      <c r="J1071" s="30"/>
      <c r="K1071" s="130"/>
      <c r="L1071" s="30"/>
      <c r="M1071" s="128"/>
      <c r="N1071" s="28"/>
      <c r="O1071" s="34"/>
      <c r="P1071" s="64"/>
      <c r="Q1071" s="35"/>
    </row>
    <row r="1072" spans="1:17" ht="15" customHeight="1" x14ac:dyDescent="0.2">
      <c r="A1072" s="127" t="s">
        <v>651</v>
      </c>
      <c r="B1072" s="135" t="s">
        <v>2205</v>
      </c>
      <c r="C1072" s="127" t="s">
        <v>54</v>
      </c>
      <c r="D1072" s="28"/>
      <c r="E1072" s="133">
        <v>43256</v>
      </c>
      <c r="F1072" s="133">
        <v>43257</v>
      </c>
      <c r="G1072" s="133">
        <v>43284</v>
      </c>
      <c r="H1072" s="133">
        <v>43290</v>
      </c>
      <c r="I1072" s="131" t="s">
        <v>28</v>
      </c>
      <c r="J1072" s="30"/>
      <c r="K1072" s="129" t="s">
        <v>94</v>
      </c>
      <c r="L1072" s="30"/>
      <c r="M1072" s="127" t="s">
        <v>14</v>
      </c>
      <c r="N1072" s="28"/>
      <c r="O1072" s="33"/>
      <c r="P1072" s="63"/>
      <c r="Q1072" s="35"/>
    </row>
    <row r="1073" spans="1:17" ht="15" customHeight="1" x14ac:dyDescent="0.2">
      <c r="A1073" s="128"/>
      <c r="B1073" s="136"/>
      <c r="C1073" s="128"/>
      <c r="D1073" s="28"/>
      <c r="E1073" s="134"/>
      <c r="F1073" s="134"/>
      <c r="G1073" s="134"/>
      <c r="H1073" s="134"/>
      <c r="I1073" s="132"/>
      <c r="J1073" s="30"/>
      <c r="K1073" s="130"/>
      <c r="L1073" s="30"/>
      <c r="M1073" s="128"/>
      <c r="N1073" s="28"/>
      <c r="O1073" s="34"/>
      <c r="P1073" s="64"/>
      <c r="Q1073" s="35"/>
    </row>
    <row r="1074" spans="1:17" ht="15" customHeight="1" x14ac:dyDescent="0.2">
      <c r="A1074" s="127" t="s">
        <v>652</v>
      </c>
      <c r="B1074" s="135" t="s">
        <v>2229</v>
      </c>
      <c r="C1074" s="127" t="s">
        <v>54</v>
      </c>
      <c r="D1074" s="28"/>
      <c r="E1074" s="133">
        <v>43256</v>
      </c>
      <c r="F1074" s="133">
        <v>43257</v>
      </c>
      <c r="G1074" s="133">
        <v>43284</v>
      </c>
      <c r="H1074" s="133">
        <v>43273</v>
      </c>
      <c r="I1074" s="131" t="s">
        <v>16</v>
      </c>
      <c r="J1074" s="30"/>
      <c r="K1074" s="129" t="s">
        <v>94</v>
      </c>
      <c r="L1074" s="30"/>
      <c r="M1074" s="127" t="s">
        <v>14</v>
      </c>
      <c r="N1074" s="28"/>
      <c r="O1074" s="33"/>
      <c r="P1074" s="63"/>
      <c r="Q1074" s="35"/>
    </row>
    <row r="1075" spans="1:17" ht="15" customHeight="1" x14ac:dyDescent="0.2">
      <c r="A1075" s="128"/>
      <c r="B1075" s="136"/>
      <c r="C1075" s="128"/>
      <c r="D1075" s="28"/>
      <c r="E1075" s="134"/>
      <c r="F1075" s="134"/>
      <c r="G1075" s="134"/>
      <c r="H1075" s="134"/>
      <c r="I1075" s="132"/>
      <c r="J1075" s="30"/>
      <c r="K1075" s="130"/>
      <c r="L1075" s="30"/>
      <c r="M1075" s="128"/>
      <c r="N1075" s="28"/>
      <c r="O1075" s="34"/>
      <c r="P1075" s="64"/>
      <c r="Q1075" s="35"/>
    </row>
    <row r="1076" spans="1:17" ht="15" customHeight="1" x14ac:dyDescent="0.2">
      <c r="A1076" s="127" t="s">
        <v>653</v>
      </c>
      <c r="B1076" s="135" t="s">
        <v>2206</v>
      </c>
      <c r="C1076" s="127" t="s">
        <v>54</v>
      </c>
      <c r="D1076" s="28"/>
      <c r="E1076" s="133">
        <v>43256</v>
      </c>
      <c r="F1076" s="133">
        <v>43257</v>
      </c>
      <c r="G1076" s="133">
        <v>43284</v>
      </c>
      <c r="H1076" s="133">
        <v>43277</v>
      </c>
      <c r="I1076" s="131" t="s">
        <v>16</v>
      </c>
      <c r="J1076" s="30"/>
      <c r="K1076" s="129" t="s">
        <v>94</v>
      </c>
      <c r="L1076" s="30"/>
      <c r="M1076" s="127" t="s">
        <v>14</v>
      </c>
      <c r="N1076" s="28"/>
      <c r="O1076" s="33"/>
      <c r="P1076" s="63"/>
      <c r="Q1076" s="35"/>
    </row>
    <row r="1077" spans="1:17" ht="15" customHeight="1" x14ac:dyDescent="0.2">
      <c r="A1077" s="128"/>
      <c r="B1077" s="136"/>
      <c r="C1077" s="128"/>
      <c r="D1077" s="28"/>
      <c r="E1077" s="134"/>
      <c r="F1077" s="134"/>
      <c r="G1077" s="134"/>
      <c r="H1077" s="134"/>
      <c r="I1077" s="132"/>
      <c r="J1077" s="30"/>
      <c r="K1077" s="130"/>
      <c r="L1077" s="30"/>
      <c r="M1077" s="128"/>
      <c r="N1077" s="28"/>
      <c r="O1077" s="34"/>
      <c r="P1077" s="64"/>
      <c r="Q1077" s="35"/>
    </row>
    <row r="1078" spans="1:17" ht="15" customHeight="1" x14ac:dyDescent="0.2">
      <c r="A1078" s="127" t="s">
        <v>654</v>
      </c>
      <c r="B1078" s="135" t="s">
        <v>2207</v>
      </c>
      <c r="C1078" s="127" t="s">
        <v>54</v>
      </c>
      <c r="D1078" s="28"/>
      <c r="E1078" s="133">
        <v>43256</v>
      </c>
      <c r="F1078" s="133">
        <v>43257</v>
      </c>
      <c r="G1078" s="133">
        <v>43284</v>
      </c>
      <c r="H1078" s="133">
        <v>43264</v>
      </c>
      <c r="I1078" s="131" t="s">
        <v>16</v>
      </c>
      <c r="J1078" s="30"/>
      <c r="K1078" s="129" t="s">
        <v>94</v>
      </c>
      <c r="L1078" s="30"/>
      <c r="M1078" s="127" t="s">
        <v>14</v>
      </c>
      <c r="N1078" s="28"/>
      <c r="O1078" s="33"/>
      <c r="P1078" s="63"/>
      <c r="Q1078" s="35"/>
    </row>
    <row r="1079" spans="1:17" ht="15" customHeight="1" x14ac:dyDescent="0.2">
      <c r="A1079" s="128"/>
      <c r="B1079" s="136"/>
      <c r="C1079" s="128"/>
      <c r="D1079" s="28"/>
      <c r="E1079" s="134"/>
      <c r="F1079" s="134"/>
      <c r="G1079" s="134"/>
      <c r="H1079" s="134"/>
      <c r="I1079" s="132"/>
      <c r="J1079" s="30"/>
      <c r="K1079" s="130"/>
      <c r="L1079" s="30"/>
      <c r="M1079" s="128"/>
      <c r="N1079" s="28"/>
      <c r="O1079" s="34"/>
      <c r="P1079" s="64"/>
      <c r="Q1079" s="35"/>
    </row>
    <row r="1080" spans="1:17" ht="15" customHeight="1" x14ac:dyDescent="0.2">
      <c r="A1080" s="127" t="s">
        <v>655</v>
      </c>
      <c r="B1080" s="135" t="s">
        <v>1882</v>
      </c>
      <c r="C1080" s="127" t="s">
        <v>54</v>
      </c>
      <c r="D1080" s="28"/>
      <c r="E1080" s="133">
        <v>43256</v>
      </c>
      <c r="F1080" s="133">
        <v>43257</v>
      </c>
      <c r="G1080" s="133">
        <v>43284</v>
      </c>
      <c r="H1080" s="133">
        <v>43258</v>
      </c>
      <c r="I1080" s="131" t="s">
        <v>16</v>
      </c>
      <c r="J1080" s="30"/>
      <c r="K1080" s="129" t="s">
        <v>94</v>
      </c>
      <c r="L1080" s="30"/>
      <c r="M1080" s="127" t="s">
        <v>17</v>
      </c>
      <c r="N1080" s="28"/>
      <c r="O1080" s="33" t="s">
        <v>71</v>
      </c>
      <c r="P1080" s="63"/>
      <c r="Q1080" s="35"/>
    </row>
    <row r="1081" spans="1:17" ht="15" customHeight="1" x14ac:dyDescent="0.2">
      <c r="A1081" s="128"/>
      <c r="B1081" s="136"/>
      <c r="C1081" s="128"/>
      <c r="D1081" s="28"/>
      <c r="E1081" s="134"/>
      <c r="F1081" s="134"/>
      <c r="G1081" s="134"/>
      <c r="H1081" s="134"/>
      <c r="I1081" s="132"/>
      <c r="J1081" s="30"/>
      <c r="K1081" s="130"/>
      <c r="L1081" s="30"/>
      <c r="M1081" s="128"/>
      <c r="N1081" s="28"/>
      <c r="O1081" s="34"/>
      <c r="P1081" s="64"/>
      <c r="Q1081" s="35"/>
    </row>
    <row r="1082" spans="1:17" ht="15" customHeight="1" x14ac:dyDescent="0.2">
      <c r="A1082" s="127" t="s">
        <v>656</v>
      </c>
      <c r="B1082" s="135" t="s">
        <v>2208</v>
      </c>
      <c r="C1082" s="127" t="s">
        <v>54</v>
      </c>
      <c r="D1082" s="28"/>
      <c r="E1082" s="133">
        <v>43257</v>
      </c>
      <c r="F1082" s="133">
        <v>43258</v>
      </c>
      <c r="G1082" s="133">
        <v>43285</v>
      </c>
      <c r="H1082" s="133">
        <v>43284</v>
      </c>
      <c r="I1082" s="131" t="s">
        <v>16</v>
      </c>
      <c r="J1082" s="30"/>
      <c r="K1082" s="129" t="s">
        <v>94</v>
      </c>
      <c r="L1082" s="30"/>
      <c r="M1082" s="127" t="s">
        <v>14</v>
      </c>
      <c r="N1082" s="28"/>
      <c r="O1082" s="33"/>
      <c r="P1082" s="63"/>
      <c r="Q1082" s="35"/>
    </row>
    <row r="1083" spans="1:17" ht="15" customHeight="1" x14ac:dyDescent="0.2">
      <c r="A1083" s="128"/>
      <c r="B1083" s="136"/>
      <c r="C1083" s="128"/>
      <c r="D1083" s="28"/>
      <c r="E1083" s="134"/>
      <c r="F1083" s="134"/>
      <c r="G1083" s="134"/>
      <c r="H1083" s="134"/>
      <c r="I1083" s="132"/>
      <c r="J1083" s="30"/>
      <c r="K1083" s="130"/>
      <c r="L1083" s="30"/>
      <c r="M1083" s="128"/>
      <c r="N1083" s="28"/>
      <c r="O1083" s="34"/>
      <c r="P1083" s="64"/>
      <c r="Q1083" s="35"/>
    </row>
    <row r="1084" spans="1:17" ht="15" customHeight="1" x14ac:dyDescent="0.2">
      <c r="A1084" s="127" t="s">
        <v>657</v>
      </c>
      <c r="B1084" s="135" t="s">
        <v>2209</v>
      </c>
      <c r="C1084" s="127" t="s">
        <v>54</v>
      </c>
      <c r="D1084" s="28"/>
      <c r="E1084" s="133">
        <v>43257</v>
      </c>
      <c r="F1084" s="133">
        <v>43258</v>
      </c>
      <c r="G1084" s="133">
        <v>43285</v>
      </c>
      <c r="H1084" s="133">
        <v>43276</v>
      </c>
      <c r="I1084" s="131" t="s">
        <v>16</v>
      </c>
      <c r="J1084" s="30"/>
      <c r="K1084" s="129" t="s">
        <v>94</v>
      </c>
      <c r="L1084" s="30"/>
      <c r="M1084" s="127" t="s">
        <v>14</v>
      </c>
      <c r="N1084" s="28"/>
      <c r="O1084" s="33"/>
      <c r="P1084" s="63"/>
      <c r="Q1084" s="35"/>
    </row>
    <row r="1085" spans="1:17" ht="15" customHeight="1" x14ac:dyDescent="0.2">
      <c r="A1085" s="128"/>
      <c r="B1085" s="136"/>
      <c r="C1085" s="128"/>
      <c r="D1085" s="28"/>
      <c r="E1085" s="134"/>
      <c r="F1085" s="134"/>
      <c r="G1085" s="134"/>
      <c r="H1085" s="134"/>
      <c r="I1085" s="132"/>
      <c r="J1085" s="30"/>
      <c r="K1085" s="130"/>
      <c r="L1085" s="30"/>
      <c r="M1085" s="128"/>
      <c r="N1085" s="28"/>
      <c r="O1085" s="34"/>
      <c r="P1085" s="64"/>
      <c r="Q1085" s="35"/>
    </row>
    <row r="1086" spans="1:17" ht="15" customHeight="1" x14ac:dyDescent="0.2">
      <c r="A1086" s="127" t="s">
        <v>658</v>
      </c>
      <c r="B1086" s="135" t="s">
        <v>2210</v>
      </c>
      <c r="C1086" s="127" t="s">
        <v>54</v>
      </c>
      <c r="D1086" s="28"/>
      <c r="E1086" s="133">
        <v>43257</v>
      </c>
      <c r="F1086" s="133">
        <v>43258</v>
      </c>
      <c r="G1086" s="133">
        <v>43285</v>
      </c>
      <c r="H1086" s="133">
        <v>43335</v>
      </c>
      <c r="I1086" s="131" t="s">
        <v>29</v>
      </c>
      <c r="J1086" s="30"/>
      <c r="K1086" s="129" t="s">
        <v>96</v>
      </c>
      <c r="L1086" s="30"/>
      <c r="M1086" s="127" t="s">
        <v>74</v>
      </c>
      <c r="N1086" s="28"/>
      <c r="O1086" s="33"/>
      <c r="P1086" s="63"/>
      <c r="Q1086" s="35"/>
    </row>
    <row r="1087" spans="1:17" ht="15" customHeight="1" x14ac:dyDescent="0.2">
      <c r="A1087" s="128"/>
      <c r="B1087" s="136"/>
      <c r="C1087" s="128"/>
      <c r="D1087" s="28"/>
      <c r="E1087" s="134"/>
      <c r="F1087" s="134"/>
      <c r="G1087" s="134"/>
      <c r="H1087" s="134"/>
      <c r="I1087" s="132"/>
      <c r="J1087" s="30"/>
      <c r="K1087" s="130"/>
      <c r="L1087" s="30"/>
      <c r="M1087" s="128"/>
      <c r="N1087" s="28"/>
      <c r="O1087" s="34"/>
      <c r="P1087" s="64"/>
      <c r="Q1087" s="35"/>
    </row>
    <row r="1088" spans="1:17" ht="15" customHeight="1" x14ac:dyDescent="0.2">
      <c r="A1088" s="127" t="s">
        <v>659</v>
      </c>
      <c r="B1088" s="135" t="s">
        <v>2211</v>
      </c>
      <c r="C1088" s="127" t="s">
        <v>54</v>
      </c>
      <c r="D1088" s="28"/>
      <c r="E1088" s="133">
        <v>43257</v>
      </c>
      <c r="F1088" s="133">
        <v>43258</v>
      </c>
      <c r="G1088" s="133">
        <v>43285</v>
      </c>
      <c r="H1088" s="133">
        <v>43277</v>
      </c>
      <c r="I1088" s="131" t="s">
        <v>16</v>
      </c>
      <c r="J1088" s="30"/>
      <c r="K1088" s="129" t="s">
        <v>94</v>
      </c>
      <c r="L1088" s="30"/>
      <c r="M1088" s="127" t="s">
        <v>14</v>
      </c>
      <c r="N1088" s="28"/>
      <c r="O1088" s="33"/>
      <c r="P1088" s="63"/>
      <c r="Q1088" s="35"/>
    </row>
    <row r="1089" spans="1:17" ht="15" customHeight="1" x14ac:dyDescent="0.2">
      <c r="A1089" s="128"/>
      <c r="B1089" s="136"/>
      <c r="C1089" s="128"/>
      <c r="D1089" s="28"/>
      <c r="E1089" s="134"/>
      <c r="F1089" s="134"/>
      <c r="G1089" s="134"/>
      <c r="H1089" s="134"/>
      <c r="I1089" s="132"/>
      <c r="J1089" s="30"/>
      <c r="K1089" s="130"/>
      <c r="L1089" s="30"/>
      <c r="M1089" s="128"/>
      <c r="N1089" s="28"/>
      <c r="O1089" s="34"/>
      <c r="P1089" s="64"/>
      <c r="Q1089" s="35"/>
    </row>
    <row r="1090" spans="1:17" ht="15" customHeight="1" x14ac:dyDescent="0.2">
      <c r="A1090" s="127" t="s">
        <v>660</v>
      </c>
      <c r="B1090" s="135" t="s">
        <v>2212</v>
      </c>
      <c r="C1090" s="127" t="s">
        <v>54</v>
      </c>
      <c r="D1090" s="28"/>
      <c r="E1090" s="133">
        <v>43257</v>
      </c>
      <c r="F1090" s="133">
        <v>43258</v>
      </c>
      <c r="G1090" s="133">
        <v>43285</v>
      </c>
      <c r="H1090" s="133">
        <v>43293</v>
      </c>
      <c r="I1090" s="131" t="s">
        <v>28</v>
      </c>
      <c r="J1090" s="30"/>
      <c r="K1090" s="129" t="s">
        <v>94</v>
      </c>
      <c r="L1090" s="30"/>
      <c r="M1090" s="127" t="s">
        <v>14</v>
      </c>
      <c r="N1090" s="28"/>
      <c r="O1090" s="33"/>
      <c r="P1090" s="63" t="s">
        <v>2358</v>
      </c>
      <c r="Q1090" s="35"/>
    </row>
    <row r="1091" spans="1:17" ht="15" customHeight="1" x14ac:dyDescent="0.2">
      <c r="A1091" s="128"/>
      <c r="B1091" s="136"/>
      <c r="C1091" s="128"/>
      <c r="D1091" s="28"/>
      <c r="E1091" s="134"/>
      <c r="F1091" s="134"/>
      <c r="G1091" s="134"/>
      <c r="H1091" s="134"/>
      <c r="I1091" s="132"/>
      <c r="J1091" s="30"/>
      <c r="K1091" s="130"/>
      <c r="L1091" s="30"/>
      <c r="M1091" s="128"/>
      <c r="N1091" s="28"/>
      <c r="O1091" s="34"/>
      <c r="P1091" s="64"/>
      <c r="Q1091" s="35"/>
    </row>
    <row r="1092" spans="1:17" ht="15" customHeight="1" x14ac:dyDescent="0.2">
      <c r="A1092" s="127" t="s">
        <v>661</v>
      </c>
      <c r="B1092" s="135" t="s">
        <v>2213</v>
      </c>
      <c r="C1092" s="127" t="s">
        <v>54</v>
      </c>
      <c r="D1092" s="28"/>
      <c r="E1092" s="133">
        <v>43257</v>
      </c>
      <c r="F1092" s="133">
        <v>43258</v>
      </c>
      <c r="G1092" s="133">
        <v>43285</v>
      </c>
      <c r="H1092" s="133">
        <v>43270</v>
      </c>
      <c r="I1092" s="131" t="s">
        <v>16</v>
      </c>
      <c r="J1092" s="30"/>
      <c r="K1092" s="129" t="s">
        <v>94</v>
      </c>
      <c r="L1092" s="30"/>
      <c r="M1092" s="127" t="s">
        <v>15</v>
      </c>
      <c r="N1092" s="28"/>
      <c r="O1092" s="33"/>
      <c r="P1092" s="63"/>
      <c r="Q1092" s="35"/>
    </row>
    <row r="1093" spans="1:17" ht="15" customHeight="1" x14ac:dyDescent="0.2">
      <c r="A1093" s="128"/>
      <c r="B1093" s="136"/>
      <c r="C1093" s="128"/>
      <c r="D1093" s="28"/>
      <c r="E1093" s="134"/>
      <c r="F1093" s="134"/>
      <c r="G1093" s="134"/>
      <c r="H1093" s="134"/>
      <c r="I1093" s="132"/>
      <c r="J1093" s="30"/>
      <c r="K1093" s="130"/>
      <c r="L1093" s="30"/>
      <c r="M1093" s="128"/>
      <c r="N1093" s="28"/>
      <c r="O1093" s="34"/>
      <c r="P1093" s="64"/>
      <c r="Q1093" s="35"/>
    </row>
    <row r="1094" spans="1:17" ht="15" customHeight="1" x14ac:dyDescent="0.2">
      <c r="A1094" s="127" t="s">
        <v>662</v>
      </c>
      <c r="B1094" s="135" t="s">
        <v>2214</v>
      </c>
      <c r="C1094" s="127" t="s">
        <v>54</v>
      </c>
      <c r="D1094" s="28"/>
      <c r="E1094" s="133">
        <v>43258</v>
      </c>
      <c r="F1094" s="133">
        <v>43259</v>
      </c>
      <c r="G1094" s="133">
        <v>43286</v>
      </c>
      <c r="H1094" s="133">
        <v>43277</v>
      </c>
      <c r="I1094" s="131" t="s">
        <v>16</v>
      </c>
      <c r="J1094" s="30"/>
      <c r="K1094" s="129" t="s">
        <v>94</v>
      </c>
      <c r="L1094" s="30"/>
      <c r="M1094" s="127" t="s">
        <v>15</v>
      </c>
      <c r="N1094" s="28"/>
      <c r="O1094" s="33"/>
      <c r="P1094" s="63" t="s">
        <v>1683</v>
      </c>
      <c r="Q1094" s="35"/>
    </row>
    <row r="1095" spans="1:17" ht="15" customHeight="1" x14ac:dyDescent="0.2">
      <c r="A1095" s="128"/>
      <c r="B1095" s="136"/>
      <c r="C1095" s="128"/>
      <c r="D1095" s="28"/>
      <c r="E1095" s="134"/>
      <c r="F1095" s="134"/>
      <c r="G1095" s="134"/>
      <c r="H1095" s="134"/>
      <c r="I1095" s="132"/>
      <c r="J1095" s="30"/>
      <c r="K1095" s="130"/>
      <c r="L1095" s="30"/>
      <c r="M1095" s="128"/>
      <c r="N1095" s="28"/>
      <c r="O1095" s="34"/>
      <c r="P1095" s="64"/>
      <c r="Q1095" s="35"/>
    </row>
    <row r="1096" spans="1:17" ht="15" customHeight="1" x14ac:dyDescent="0.2">
      <c r="A1096" s="127" t="s">
        <v>663</v>
      </c>
      <c r="B1096" s="135" t="s">
        <v>2215</v>
      </c>
      <c r="C1096" s="127" t="s">
        <v>54</v>
      </c>
      <c r="D1096" s="28"/>
      <c r="E1096" s="133">
        <v>43258</v>
      </c>
      <c r="F1096" s="133">
        <v>43259</v>
      </c>
      <c r="G1096" s="133">
        <v>43286</v>
      </c>
      <c r="H1096" s="133"/>
      <c r="I1096" s="131" t="s">
        <v>28</v>
      </c>
      <c r="J1096" s="30"/>
      <c r="K1096" s="129" t="s">
        <v>86</v>
      </c>
      <c r="L1096" s="30"/>
      <c r="M1096" s="127" t="s">
        <v>73</v>
      </c>
      <c r="N1096" s="28"/>
      <c r="O1096" s="33"/>
      <c r="P1096" s="63"/>
      <c r="Q1096" s="35"/>
    </row>
    <row r="1097" spans="1:17" ht="15" customHeight="1" x14ac:dyDescent="0.2">
      <c r="A1097" s="128"/>
      <c r="B1097" s="136"/>
      <c r="C1097" s="128"/>
      <c r="D1097" s="28"/>
      <c r="E1097" s="134"/>
      <c r="F1097" s="134"/>
      <c r="G1097" s="134"/>
      <c r="H1097" s="134"/>
      <c r="I1097" s="132"/>
      <c r="J1097" s="30"/>
      <c r="K1097" s="130"/>
      <c r="L1097" s="30"/>
      <c r="M1097" s="128"/>
      <c r="N1097" s="28"/>
      <c r="O1097" s="34"/>
      <c r="P1097" s="64"/>
      <c r="Q1097" s="35"/>
    </row>
    <row r="1098" spans="1:17" ht="15" customHeight="1" x14ac:dyDescent="0.2">
      <c r="A1098" s="127" t="s">
        <v>664</v>
      </c>
      <c r="B1098" s="135" t="s">
        <v>2216</v>
      </c>
      <c r="C1098" s="127" t="s">
        <v>54</v>
      </c>
      <c r="D1098" s="28"/>
      <c r="E1098" s="133">
        <v>43258</v>
      </c>
      <c r="F1098" s="133">
        <v>43259</v>
      </c>
      <c r="G1098" s="133">
        <v>43286</v>
      </c>
      <c r="H1098" s="133">
        <v>43270</v>
      </c>
      <c r="I1098" s="131" t="s">
        <v>16</v>
      </c>
      <c r="J1098" s="30"/>
      <c r="K1098" s="129" t="s">
        <v>94</v>
      </c>
      <c r="L1098" s="30"/>
      <c r="M1098" s="127" t="s">
        <v>70</v>
      </c>
      <c r="N1098" s="28"/>
      <c r="O1098" s="33"/>
      <c r="P1098" s="63"/>
      <c r="Q1098" s="35"/>
    </row>
    <row r="1099" spans="1:17" ht="15" customHeight="1" x14ac:dyDescent="0.2">
      <c r="A1099" s="128"/>
      <c r="B1099" s="136"/>
      <c r="C1099" s="128"/>
      <c r="D1099" s="28"/>
      <c r="E1099" s="134"/>
      <c r="F1099" s="134"/>
      <c r="G1099" s="134"/>
      <c r="H1099" s="134"/>
      <c r="I1099" s="132"/>
      <c r="J1099" s="30"/>
      <c r="K1099" s="130"/>
      <c r="L1099" s="30"/>
      <c r="M1099" s="128"/>
      <c r="N1099" s="28"/>
      <c r="O1099" s="34"/>
      <c r="P1099" s="64"/>
      <c r="Q1099" s="35"/>
    </row>
    <row r="1100" spans="1:17" ht="15" customHeight="1" x14ac:dyDescent="0.2">
      <c r="A1100" s="127" t="s">
        <v>665</v>
      </c>
      <c r="B1100" s="135" t="s">
        <v>2217</v>
      </c>
      <c r="C1100" s="127" t="s">
        <v>54</v>
      </c>
      <c r="D1100" s="28"/>
      <c r="E1100" s="133">
        <v>43258</v>
      </c>
      <c r="F1100" s="133">
        <v>43259</v>
      </c>
      <c r="G1100" s="133">
        <v>43286</v>
      </c>
      <c r="H1100" s="133">
        <v>43279</v>
      </c>
      <c r="I1100" s="131" t="s">
        <v>16</v>
      </c>
      <c r="J1100" s="30"/>
      <c r="K1100" s="129" t="s">
        <v>94</v>
      </c>
      <c r="L1100" s="30"/>
      <c r="M1100" s="127" t="s">
        <v>17</v>
      </c>
      <c r="N1100" s="28"/>
      <c r="O1100" s="33" t="s">
        <v>82</v>
      </c>
      <c r="P1100" s="63"/>
      <c r="Q1100" s="35"/>
    </row>
    <row r="1101" spans="1:17" ht="15" customHeight="1" x14ac:dyDescent="0.2">
      <c r="A1101" s="128"/>
      <c r="B1101" s="136"/>
      <c r="C1101" s="128"/>
      <c r="D1101" s="28"/>
      <c r="E1101" s="134"/>
      <c r="F1101" s="134"/>
      <c r="G1101" s="134"/>
      <c r="H1101" s="134"/>
      <c r="I1101" s="132"/>
      <c r="J1101" s="30"/>
      <c r="K1101" s="130"/>
      <c r="L1101" s="30"/>
      <c r="M1101" s="128"/>
      <c r="N1101" s="28"/>
      <c r="O1101" s="34"/>
      <c r="P1101" s="64"/>
      <c r="Q1101" s="35"/>
    </row>
    <row r="1102" spans="1:17" ht="15" customHeight="1" x14ac:dyDescent="0.2">
      <c r="A1102" s="127" t="s">
        <v>666</v>
      </c>
      <c r="B1102" s="135" t="s">
        <v>2218</v>
      </c>
      <c r="C1102" s="127" t="s">
        <v>54</v>
      </c>
      <c r="D1102" s="28"/>
      <c r="E1102" s="133">
        <v>43258</v>
      </c>
      <c r="F1102" s="133">
        <v>43259</v>
      </c>
      <c r="G1102" s="133">
        <v>43286</v>
      </c>
      <c r="H1102" s="133">
        <v>43263</v>
      </c>
      <c r="I1102" s="131" t="s">
        <v>16</v>
      </c>
      <c r="J1102" s="30"/>
      <c r="K1102" s="129" t="s">
        <v>94</v>
      </c>
      <c r="L1102" s="30"/>
      <c r="M1102" s="127" t="s">
        <v>70</v>
      </c>
      <c r="N1102" s="28"/>
      <c r="O1102" s="33"/>
      <c r="P1102" s="63"/>
      <c r="Q1102" s="35"/>
    </row>
    <row r="1103" spans="1:17" ht="15" customHeight="1" x14ac:dyDescent="0.2">
      <c r="A1103" s="128"/>
      <c r="B1103" s="161"/>
      <c r="C1103" s="128"/>
      <c r="D1103" s="28"/>
      <c r="E1103" s="134"/>
      <c r="F1103" s="134"/>
      <c r="G1103" s="134"/>
      <c r="H1103" s="134"/>
      <c r="I1103" s="132"/>
      <c r="J1103" s="30"/>
      <c r="K1103" s="130"/>
      <c r="L1103" s="30"/>
      <c r="M1103" s="128"/>
      <c r="N1103" s="28"/>
      <c r="O1103" s="34"/>
      <c r="P1103" s="64"/>
      <c r="Q1103" s="35"/>
    </row>
    <row r="1104" spans="1:17" ht="15" customHeight="1" x14ac:dyDescent="0.2">
      <c r="A1104" s="127" t="s">
        <v>667</v>
      </c>
      <c r="B1104" s="135" t="s">
        <v>2219</v>
      </c>
      <c r="C1104" s="127" t="s">
        <v>54</v>
      </c>
      <c r="D1104" s="28"/>
      <c r="E1104" s="133">
        <v>43259</v>
      </c>
      <c r="F1104" s="133">
        <v>43262</v>
      </c>
      <c r="G1104" s="133">
        <v>43287</v>
      </c>
      <c r="H1104" s="133">
        <v>43262</v>
      </c>
      <c r="I1104" s="131" t="s">
        <v>16</v>
      </c>
      <c r="J1104" s="30"/>
      <c r="K1104" s="129" t="s">
        <v>94</v>
      </c>
      <c r="L1104" s="30"/>
      <c r="M1104" s="127" t="s">
        <v>17</v>
      </c>
      <c r="N1104" s="28"/>
      <c r="O1104" s="33" t="s">
        <v>71</v>
      </c>
      <c r="P1104" s="63"/>
      <c r="Q1104" s="35"/>
    </row>
    <row r="1105" spans="1:17" ht="15" customHeight="1" x14ac:dyDescent="0.2">
      <c r="A1105" s="128"/>
      <c r="B1105" s="136"/>
      <c r="C1105" s="128"/>
      <c r="D1105" s="28"/>
      <c r="E1105" s="134"/>
      <c r="F1105" s="134"/>
      <c r="G1105" s="134"/>
      <c r="H1105" s="134"/>
      <c r="I1105" s="132"/>
      <c r="J1105" s="30"/>
      <c r="K1105" s="130"/>
      <c r="L1105" s="30"/>
      <c r="M1105" s="128"/>
      <c r="N1105" s="28"/>
      <c r="O1105" s="34"/>
      <c r="P1105" s="64"/>
      <c r="Q1105" s="35"/>
    </row>
    <row r="1106" spans="1:17" ht="15" customHeight="1" x14ac:dyDescent="0.2">
      <c r="A1106" s="127" t="s">
        <v>668</v>
      </c>
      <c r="B1106" s="135" t="s">
        <v>2220</v>
      </c>
      <c r="C1106" s="127" t="s">
        <v>54</v>
      </c>
      <c r="D1106" s="28"/>
      <c r="E1106" s="133">
        <v>43259</v>
      </c>
      <c r="F1106" s="133">
        <v>43262</v>
      </c>
      <c r="G1106" s="133">
        <v>43287</v>
      </c>
      <c r="H1106" s="133">
        <v>43269</v>
      </c>
      <c r="I1106" s="131" t="s">
        <v>16</v>
      </c>
      <c r="J1106" s="30"/>
      <c r="K1106" s="129" t="s">
        <v>94</v>
      </c>
      <c r="L1106" s="30"/>
      <c r="M1106" s="127" t="s">
        <v>14</v>
      </c>
      <c r="N1106" s="28"/>
      <c r="O1106" s="33"/>
      <c r="P1106" s="63"/>
      <c r="Q1106" s="35"/>
    </row>
    <row r="1107" spans="1:17" ht="15" customHeight="1" x14ac:dyDescent="0.2">
      <c r="A1107" s="128"/>
      <c r="B1107" s="136"/>
      <c r="C1107" s="128"/>
      <c r="D1107" s="28"/>
      <c r="E1107" s="134"/>
      <c r="F1107" s="134"/>
      <c r="G1107" s="134"/>
      <c r="H1107" s="134"/>
      <c r="I1107" s="132"/>
      <c r="J1107" s="30"/>
      <c r="K1107" s="130"/>
      <c r="L1107" s="30"/>
      <c r="M1107" s="128"/>
      <c r="N1107" s="28"/>
      <c r="O1107" s="34"/>
      <c r="P1107" s="64"/>
      <c r="Q1107" s="35"/>
    </row>
    <row r="1108" spans="1:17" ht="15" customHeight="1" x14ac:dyDescent="0.2">
      <c r="A1108" s="127" t="s">
        <v>669</v>
      </c>
      <c r="B1108" s="135" t="s">
        <v>2221</v>
      </c>
      <c r="C1108" s="127" t="s">
        <v>54</v>
      </c>
      <c r="D1108" s="28"/>
      <c r="E1108" s="133">
        <v>43259</v>
      </c>
      <c r="F1108" s="133">
        <v>43262</v>
      </c>
      <c r="G1108" s="133">
        <v>43287</v>
      </c>
      <c r="H1108" s="133">
        <v>43277</v>
      </c>
      <c r="I1108" s="131" t="s">
        <v>16</v>
      </c>
      <c r="J1108" s="30"/>
      <c r="K1108" s="129" t="s">
        <v>94</v>
      </c>
      <c r="L1108" s="30"/>
      <c r="M1108" s="127" t="s">
        <v>14</v>
      </c>
      <c r="N1108" s="28"/>
      <c r="O1108" s="33"/>
      <c r="P1108" s="63"/>
      <c r="Q1108" s="35"/>
    </row>
    <row r="1109" spans="1:17" ht="15" customHeight="1" x14ac:dyDescent="0.2">
      <c r="A1109" s="128"/>
      <c r="B1109" s="136"/>
      <c r="C1109" s="128"/>
      <c r="D1109" s="28"/>
      <c r="E1109" s="134"/>
      <c r="F1109" s="134"/>
      <c r="G1109" s="134"/>
      <c r="H1109" s="134"/>
      <c r="I1109" s="132"/>
      <c r="J1109" s="30"/>
      <c r="K1109" s="130"/>
      <c r="L1109" s="30"/>
      <c r="M1109" s="128"/>
      <c r="N1109" s="28"/>
      <c r="O1109" s="34"/>
      <c r="P1109" s="64"/>
      <c r="Q1109" s="35"/>
    </row>
    <row r="1110" spans="1:17" ht="15" customHeight="1" x14ac:dyDescent="0.2">
      <c r="A1110" s="127" t="s">
        <v>670</v>
      </c>
      <c r="B1110" s="135" t="s">
        <v>2222</v>
      </c>
      <c r="C1110" s="127" t="s">
        <v>54</v>
      </c>
      <c r="D1110" s="28"/>
      <c r="E1110" s="133">
        <v>43259</v>
      </c>
      <c r="F1110" s="133">
        <v>43262</v>
      </c>
      <c r="G1110" s="133">
        <v>43287</v>
      </c>
      <c r="H1110" s="133">
        <v>43305</v>
      </c>
      <c r="I1110" s="131" t="s">
        <v>28</v>
      </c>
      <c r="J1110" s="30"/>
      <c r="K1110" s="129" t="s">
        <v>94</v>
      </c>
      <c r="L1110" s="30"/>
      <c r="M1110" s="127" t="s">
        <v>14</v>
      </c>
      <c r="N1110" s="28"/>
      <c r="O1110" s="33"/>
      <c r="P1110" s="63"/>
      <c r="Q1110" s="35"/>
    </row>
    <row r="1111" spans="1:17" ht="15" customHeight="1" x14ac:dyDescent="0.2">
      <c r="A1111" s="128"/>
      <c r="B1111" s="136"/>
      <c r="C1111" s="128"/>
      <c r="D1111" s="28"/>
      <c r="E1111" s="134"/>
      <c r="F1111" s="134"/>
      <c r="G1111" s="134"/>
      <c r="H1111" s="134"/>
      <c r="I1111" s="132"/>
      <c r="J1111" s="30"/>
      <c r="K1111" s="130"/>
      <c r="L1111" s="30"/>
      <c r="M1111" s="128"/>
      <c r="N1111" s="28"/>
      <c r="O1111" s="34"/>
      <c r="P1111" s="64"/>
      <c r="Q1111" s="35"/>
    </row>
    <row r="1112" spans="1:17" ht="15" customHeight="1" x14ac:dyDescent="0.2">
      <c r="A1112" s="127" t="s">
        <v>671</v>
      </c>
      <c r="B1112" s="135" t="s">
        <v>2223</v>
      </c>
      <c r="C1112" s="127" t="s">
        <v>54</v>
      </c>
      <c r="D1112" s="28"/>
      <c r="E1112" s="133">
        <v>43262</v>
      </c>
      <c r="F1112" s="133">
        <v>43263</v>
      </c>
      <c r="G1112" s="133">
        <v>43290</v>
      </c>
      <c r="H1112" s="133"/>
      <c r="I1112" s="131" t="s">
        <v>28</v>
      </c>
      <c r="J1112" s="30"/>
      <c r="K1112" s="129" t="s">
        <v>86</v>
      </c>
      <c r="L1112" s="30"/>
      <c r="M1112" s="127" t="s">
        <v>73</v>
      </c>
      <c r="N1112" s="28"/>
      <c r="O1112" s="33"/>
      <c r="P1112" s="63"/>
      <c r="Q1112" s="35"/>
    </row>
    <row r="1113" spans="1:17" ht="15" customHeight="1" x14ac:dyDescent="0.2">
      <c r="A1113" s="128"/>
      <c r="B1113" s="136"/>
      <c r="C1113" s="128"/>
      <c r="D1113" s="28"/>
      <c r="E1113" s="134"/>
      <c r="F1113" s="134"/>
      <c r="G1113" s="134"/>
      <c r="H1113" s="134"/>
      <c r="I1113" s="132"/>
      <c r="J1113" s="30"/>
      <c r="K1113" s="130"/>
      <c r="L1113" s="30"/>
      <c r="M1113" s="128"/>
      <c r="N1113" s="28"/>
      <c r="O1113" s="34"/>
      <c r="P1113" s="64"/>
      <c r="Q1113" s="35"/>
    </row>
    <row r="1114" spans="1:17" ht="15" customHeight="1" x14ac:dyDescent="0.2">
      <c r="A1114" s="127" t="s">
        <v>672</v>
      </c>
      <c r="B1114" s="135" t="s">
        <v>2224</v>
      </c>
      <c r="C1114" s="127" t="s">
        <v>54</v>
      </c>
      <c r="D1114" s="28"/>
      <c r="E1114" s="133">
        <v>43262</v>
      </c>
      <c r="F1114" s="133">
        <v>43263</v>
      </c>
      <c r="G1114" s="133">
        <v>43290</v>
      </c>
      <c r="H1114" s="133">
        <v>43273</v>
      </c>
      <c r="I1114" s="131" t="s">
        <v>16</v>
      </c>
      <c r="J1114" s="30"/>
      <c r="K1114" s="129" t="s">
        <v>94</v>
      </c>
      <c r="L1114" s="30"/>
      <c r="M1114" s="127" t="s">
        <v>14</v>
      </c>
      <c r="N1114" s="28"/>
      <c r="O1114" s="33"/>
      <c r="P1114" s="63"/>
      <c r="Q1114" s="35"/>
    </row>
    <row r="1115" spans="1:17" ht="15" customHeight="1" x14ac:dyDescent="0.2">
      <c r="A1115" s="128"/>
      <c r="B1115" s="136"/>
      <c r="C1115" s="128"/>
      <c r="D1115" s="28"/>
      <c r="E1115" s="134"/>
      <c r="F1115" s="134"/>
      <c r="G1115" s="134"/>
      <c r="H1115" s="134"/>
      <c r="I1115" s="132"/>
      <c r="J1115" s="30"/>
      <c r="K1115" s="130"/>
      <c r="L1115" s="30"/>
      <c r="M1115" s="128"/>
      <c r="N1115" s="28"/>
      <c r="O1115" s="34"/>
      <c r="P1115" s="64"/>
      <c r="Q1115" s="35"/>
    </row>
    <row r="1116" spans="1:17" ht="15" customHeight="1" x14ac:dyDescent="0.2">
      <c r="A1116" s="127" t="s">
        <v>673</v>
      </c>
      <c r="B1116" s="135" t="s">
        <v>2225</v>
      </c>
      <c r="C1116" s="127" t="s">
        <v>54</v>
      </c>
      <c r="D1116" s="28"/>
      <c r="E1116" s="133">
        <v>43262</v>
      </c>
      <c r="F1116" s="133">
        <v>43263</v>
      </c>
      <c r="G1116" s="133">
        <v>43290</v>
      </c>
      <c r="H1116" s="133">
        <v>43271</v>
      </c>
      <c r="I1116" s="131" t="s">
        <v>16</v>
      </c>
      <c r="J1116" s="30"/>
      <c r="K1116" s="129" t="s">
        <v>94</v>
      </c>
      <c r="L1116" s="30"/>
      <c r="M1116" s="127" t="s">
        <v>14</v>
      </c>
      <c r="N1116" s="28"/>
      <c r="O1116" s="33"/>
      <c r="P1116" s="63"/>
      <c r="Q1116" s="35"/>
    </row>
    <row r="1117" spans="1:17" ht="15" customHeight="1" x14ac:dyDescent="0.2">
      <c r="A1117" s="128"/>
      <c r="B1117" s="136"/>
      <c r="C1117" s="128"/>
      <c r="D1117" s="28"/>
      <c r="E1117" s="134"/>
      <c r="F1117" s="134"/>
      <c r="G1117" s="134"/>
      <c r="H1117" s="134"/>
      <c r="I1117" s="132"/>
      <c r="J1117" s="30"/>
      <c r="K1117" s="130"/>
      <c r="L1117" s="30"/>
      <c r="M1117" s="128"/>
      <c r="N1117" s="28"/>
      <c r="O1117" s="34"/>
      <c r="P1117" s="64"/>
      <c r="Q1117" s="35"/>
    </row>
    <row r="1118" spans="1:17" ht="15" customHeight="1" x14ac:dyDescent="0.2">
      <c r="A1118" s="127" t="s">
        <v>674</v>
      </c>
      <c r="B1118" s="135" t="s">
        <v>2226</v>
      </c>
      <c r="C1118" s="127" t="s">
        <v>54</v>
      </c>
      <c r="D1118" s="28"/>
      <c r="E1118" s="133">
        <v>43262</v>
      </c>
      <c r="F1118" s="133">
        <v>43263</v>
      </c>
      <c r="G1118" s="133">
        <v>43290</v>
      </c>
      <c r="H1118" s="133">
        <v>43273</v>
      </c>
      <c r="I1118" s="131" t="s">
        <v>16</v>
      </c>
      <c r="J1118" s="30"/>
      <c r="K1118" s="129" t="s">
        <v>94</v>
      </c>
      <c r="L1118" s="30"/>
      <c r="M1118" s="127" t="s">
        <v>14</v>
      </c>
      <c r="N1118" s="28"/>
      <c r="O1118" s="33"/>
      <c r="P1118" s="63" t="s">
        <v>2245</v>
      </c>
      <c r="Q1118" s="35"/>
    </row>
    <row r="1119" spans="1:17" ht="15" customHeight="1" x14ac:dyDescent="0.2">
      <c r="A1119" s="128"/>
      <c r="B1119" s="136"/>
      <c r="C1119" s="128"/>
      <c r="D1119" s="28"/>
      <c r="E1119" s="134"/>
      <c r="F1119" s="134"/>
      <c r="G1119" s="134"/>
      <c r="H1119" s="134"/>
      <c r="I1119" s="132"/>
      <c r="J1119" s="30"/>
      <c r="K1119" s="130"/>
      <c r="L1119" s="30"/>
      <c r="M1119" s="128"/>
      <c r="N1119" s="28"/>
      <c r="O1119" s="34"/>
      <c r="P1119" s="64" t="s">
        <v>2246</v>
      </c>
      <c r="Q1119" s="35"/>
    </row>
    <row r="1120" spans="1:17" ht="15" customHeight="1" x14ac:dyDescent="0.2">
      <c r="A1120" s="127" t="s">
        <v>675</v>
      </c>
      <c r="B1120" s="135" t="s">
        <v>2227</v>
      </c>
      <c r="C1120" s="127" t="s">
        <v>54</v>
      </c>
      <c r="D1120" s="28"/>
      <c r="E1120" s="133">
        <v>43262</v>
      </c>
      <c r="F1120" s="133">
        <v>43263</v>
      </c>
      <c r="G1120" s="133">
        <v>43290</v>
      </c>
      <c r="H1120" s="133">
        <v>43290</v>
      </c>
      <c r="I1120" s="131" t="s">
        <v>16</v>
      </c>
      <c r="J1120" s="30"/>
      <c r="K1120" s="129" t="s">
        <v>94</v>
      </c>
      <c r="L1120" s="30"/>
      <c r="M1120" s="127" t="s">
        <v>15</v>
      </c>
      <c r="N1120" s="28"/>
      <c r="O1120" s="33"/>
      <c r="P1120" s="63"/>
      <c r="Q1120" s="35"/>
    </row>
    <row r="1121" spans="1:17" ht="15" customHeight="1" x14ac:dyDescent="0.2">
      <c r="A1121" s="128"/>
      <c r="B1121" s="136"/>
      <c r="C1121" s="128"/>
      <c r="D1121" s="28"/>
      <c r="E1121" s="134"/>
      <c r="F1121" s="134"/>
      <c r="G1121" s="134"/>
      <c r="H1121" s="134"/>
      <c r="I1121" s="132"/>
      <c r="J1121" s="30"/>
      <c r="K1121" s="130"/>
      <c r="L1121" s="30"/>
      <c r="M1121" s="128"/>
      <c r="N1121" s="28"/>
      <c r="O1121" s="34" t="s">
        <v>82</v>
      </c>
      <c r="P1121" s="64" t="s">
        <v>2343</v>
      </c>
      <c r="Q1121" s="35"/>
    </row>
    <row r="1122" spans="1:17" ht="15" customHeight="1" x14ac:dyDescent="0.2">
      <c r="A1122" s="127" t="s">
        <v>676</v>
      </c>
      <c r="B1122" s="135" t="s">
        <v>2228</v>
      </c>
      <c r="C1122" s="127" t="s">
        <v>54</v>
      </c>
      <c r="D1122" s="28"/>
      <c r="E1122" s="133">
        <v>43262</v>
      </c>
      <c r="F1122" s="133">
        <v>43263</v>
      </c>
      <c r="G1122" s="133">
        <v>43290</v>
      </c>
      <c r="H1122" s="133"/>
      <c r="I1122" s="131" t="s">
        <v>29</v>
      </c>
      <c r="J1122" s="30"/>
      <c r="K1122" s="129" t="s">
        <v>22</v>
      </c>
      <c r="L1122" s="30"/>
      <c r="M1122" s="127" t="s">
        <v>73</v>
      </c>
      <c r="N1122" s="28"/>
      <c r="O1122" s="33"/>
      <c r="P1122" s="63" t="s">
        <v>2314</v>
      </c>
      <c r="Q1122" s="35"/>
    </row>
    <row r="1123" spans="1:17" ht="15" customHeight="1" x14ac:dyDescent="0.2">
      <c r="A1123" s="128"/>
      <c r="B1123" s="136"/>
      <c r="C1123" s="128"/>
      <c r="D1123" s="28"/>
      <c r="E1123" s="134"/>
      <c r="F1123" s="134"/>
      <c r="G1123" s="134"/>
      <c r="H1123" s="134"/>
      <c r="I1123" s="132"/>
      <c r="J1123" s="30"/>
      <c r="K1123" s="130"/>
      <c r="L1123" s="30"/>
      <c r="M1123" s="128"/>
      <c r="N1123" s="28"/>
      <c r="O1123" s="34"/>
      <c r="P1123" s="64"/>
      <c r="Q1123" s="35"/>
    </row>
    <row r="1124" spans="1:17" ht="15" customHeight="1" x14ac:dyDescent="0.2">
      <c r="A1124" s="127" t="s">
        <v>677</v>
      </c>
      <c r="B1124" s="135" t="s">
        <v>2230</v>
      </c>
      <c r="C1124" s="127" t="s">
        <v>54</v>
      </c>
      <c r="D1124" s="28"/>
      <c r="E1124" s="133">
        <v>43263</v>
      </c>
      <c r="F1124" s="133">
        <v>43264</v>
      </c>
      <c r="G1124" s="133">
        <v>43291</v>
      </c>
      <c r="H1124" s="133">
        <v>43280</v>
      </c>
      <c r="I1124" s="131" t="s">
        <v>16</v>
      </c>
      <c r="J1124" s="30"/>
      <c r="K1124" s="129" t="s">
        <v>94</v>
      </c>
      <c r="L1124" s="30"/>
      <c r="M1124" s="127" t="s">
        <v>14</v>
      </c>
      <c r="N1124" s="28"/>
      <c r="O1124" s="33"/>
      <c r="P1124" s="63"/>
      <c r="Q1124" s="35"/>
    </row>
    <row r="1125" spans="1:17" ht="15" customHeight="1" x14ac:dyDescent="0.2">
      <c r="A1125" s="128"/>
      <c r="B1125" s="136"/>
      <c r="C1125" s="128"/>
      <c r="D1125" s="28"/>
      <c r="E1125" s="134"/>
      <c r="F1125" s="134"/>
      <c r="G1125" s="134"/>
      <c r="H1125" s="134"/>
      <c r="I1125" s="132"/>
      <c r="J1125" s="30"/>
      <c r="K1125" s="130"/>
      <c r="L1125" s="30"/>
      <c r="M1125" s="128"/>
      <c r="N1125" s="28"/>
      <c r="O1125" s="34"/>
      <c r="P1125" s="64"/>
      <c r="Q1125" s="35"/>
    </row>
    <row r="1126" spans="1:17" ht="15" customHeight="1" x14ac:dyDescent="0.2">
      <c r="A1126" s="127" t="s">
        <v>678</v>
      </c>
      <c r="B1126" s="135" t="s">
        <v>2257</v>
      </c>
      <c r="C1126" s="127" t="s">
        <v>54</v>
      </c>
      <c r="D1126" s="28"/>
      <c r="E1126" s="133">
        <v>43263</v>
      </c>
      <c r="F1126" s="133">
        <v>43264</v>
      </c>
      <c r="G1126" s="133">
        <v>43291</v>
      </c>
      <c r="H1126" s="133">
        <v>43326</v>
      </c>
      <c r="I1126" s="131" t="s">
        <v>28</v>
      </c>
      <c r="J1126" s="30"/>
      <c r="K1126" s="129" t="s">
        <v>94</v>
      </c>
      <c r="L1126" s="30"/>
      <c r="M1126" s="127" t="s">
        <v>70</v>
      </c>
      <c r="N1126" s="28"/>
      <c r="O1126" s="33"/>
      <c r="P1126" s="63"/>
      <c r="Q1126" s="35"/>
    </row>
    <row r="1127" spans="1:17" ht="15" customHeight="1" x14ac:dyDescent="0.2">
      <c r="A1127" s="128"/>
      <c r="B1127" s="136"/>
      <c r="C1127" s="128"/>
      <c r="D1127" s="28"/>
      <c r="E1127" s="134"/>
      <c r="F1127" s="134"/>
      <c r="G1127" s="134"/>
      <c r="H1127" s="134"/>
      <c r="I1127" s="132"/>
      <c r="J1127" s="30"/>
      <c r="K1127" s="130"/>
      <c r="L1127" s="30"/>
      <c r="M1127" s="128"/>
      <c r="N1127" s="28"/>
      <c r="O1127" s="34"/>
      <c r="P1127" s="64"/>
      <c r="Q1127" s="35"/>
    </row>
    <row r="1128" spans="1:17" ht="15" customHeight="1" x14ac:dyDescent="0.2">
      <c r="A1128" s="127" t="s">
        <v>679</v>
      </c>
      <c r="B1128" s="135" t="s">
        <v>2231</v>
      </c>
      <c r="C1128" s="127" t="s">
        <v>54</v>
      </c>
      <c r="D1128" s="28"/>
      <c r="E1128" s="133">
        <v>43263</v>
      </c>
      <c r="F1128" s="133">
        <v>43264</v>
      </c>
      <c r="G1128" s="133">
        <v>43291</v>
      </c>
      <c r="H1128" s="133">
        <v>43265</v>
      </c>
      <c r="I1128" s="131" t="s">
        <v>16</v>
      </c>
      <c r="J1128" s="30"/>
      <c r="K1128" s="129" t="s">
        <v>94</v>
      </c>
      <c r="L1128" s="30"/>
      <c r="M1128" s="127" t="s">
        <v>15</v>
      </c>
      <c r="N1128" s="28"/>
      <c r="O1128" s="33" t="s">
        <v>82</v>
      </c>
      <c r="P1128" s="63"/>
      <c r="Q1128" s="35"/>
    </row>
    <row r="1129" spans="1:17" ht="15" customHeight="1" x14ac:dyDescent="0.2">
      <c r="A1129" s="128"/>
      <c r="B1129" s="136"/>
      <c r="C1129" s="128"/>
      <c r="D1129" s="28"/>
      <c r="E1129" s="134"/>
      <c r="F1129" s="134"/>
      <c r="G1129" s="134"/>
      <c r="H1129" s="134"/>
      <c r="I1129" s="132"/>
      <c r="J1129" s="30"/>
      <c r="K1129" s="130"/>
      <c r="L1129" s="30"/>
      <c r="M1129" s="128"/>
      <c r="N1129" s="28"/>
      <c r="O1129" s="34"/>
      <c r="P1129" s="64"/>
      <c r="Q1129" s="35"/>
    </row>
    <row r="1130" spans="1:17" ht="15" customHeight="1" x14ac:dyDescent="0.2">
      <c r="A1130" s="127" t="s">
        <v>680</v>
      </c>
      <c r="B1130" s="135" t="s">
        <v>2232</v>
      </c>
      <c r="C1130" s="127" t="s">
        <v>54</v>
      </c>
      <c r="D1130" s="28"/>
      <c r="E1130" s="133">
        <v>43263</v>
      </c>
      <c r="F1130" s="133">
        <v>43264</v>
      </c>
      <c r="G1130" s="133">
        <v>43291</v>
      </c>
      <c r="H1130" s="133">
        <v>43265</v>
      </c>
      <c r="I1130" s="131" t="s">
        <v>16</v>
      </c>
      <c r="J1130" s="30"/>
      <c r="K1130" s="129" t="s">
        <v>94</v>
      </c>
      <c r="L1130" s="30"/>
      <c r="M1130" s="127" t="s">
        <v>14</v>
      </c>
      <c r="N1130" s="28"/>
      <c r="O1130" s="33"/>
      <c r="P1130" s="63" t="s">
        <v>2344</v>
      </c>
      <c r="Q1130" s="35"/>
    </row>
    <row r="1131" spans="1:17" ht="15" customHeight="1" x14ac:dyDescent="0.2">
      <c r="A1131" s="128"/>
      <c r="B1131" s="136"/>
      <c r="C1131" s="128"/>
      <c r="D1131" s="28"/>
      <c r="E1131" s="134"/>
      <c r="F1131" s="134"/>
      <c r="G1131" s="134"/>
      <c r="H1131" s="134"/>
      <c r="I1131" s="132"/>
      <c r="J1131" s="30"/>
      <c r="K1131" s="130"/>
      <c r="L1131" s="30"/>
      <c r="M1131" s="128"/>
      <c r="N1131" s="28"/>
      <c r="O1131" s="34"/>
      <c r="P1131" s="64"/>
      <c r="Q1131" s="35"/>
    </row>
    <row r="1132" spans="1:17" ht="15" customHeight="1" x14ac:dyDescent="0.2">
      <c r="A1132" s="127" t="s">
        <v>681</v>
      </c>
      <c r="B1132" s="135" t="s">
        <v>2233</v>
      </c>
      <c r="C1132" s="127" t="s">
        <v>54</v>
      </c>
      <c r="D1132" s="28"/>
      <c r="E1132" s="133">
        <v>43264</v>
      </c>
      <c r="F1132" s="133">
        <v>43265</v>
      </c>
      <c r="G1132" s="133">
        <v>43292</v>
      </c>
      <c r="H1132" s="133">
        <v>43284</v>
      </c>
      <c r="I1132" s="131" t="s">
        <v>16</v>
      </c>
      <c r="J1132" s="30"/>
      <c r="K1132" s="129" t="s">
        <v>94</v>
      </c>
      <c r="L1132" s="30"/>
      <c r="M1132" s="127" t="s">
        <v>14</v>
      </c>
      <c r="N1132" s="28"/>
      <c r="O1132" s="33"/>
      <c r="P1132" s="63"/>
      <c r="Q1132" s="35"/>
    </row>
    <row r="1133" spans="1:17" ht="15" customHeight="1" x14ac:dyDescent="0.2">
      <c r="A1133" s="128"/>
      <c r="B1133" s="136"/>
      <c r="C1133" s="128"/>
      <c r="D1133" s="28"/>
      <c r="E1133" s="134"/>
      <c r="F1133" s="134"/>
      <c r="G1133" s="134"/>
      <c r="H1133" s="134"/>
      <c r="I1133" s="132"/>
      <c r="J1133" s="30"/>
      <c r="K1133" s="130"/>
      <c r="L1133" s="30"/>
      <c r="M1133" s="128"/>
      <c r="N1133" s="28"/>
      <c r="O1133" s="34"/>
      <c r="P1133" s="64"/>
      <c r="Q1133" s="35"/>
    </row>
    <row r="1134" spans="1:17" ht="15" customHeight="1" x14ac:dyDescent="0.2">
      <c r="A1134" s="127" t="s">
        <v>682</v>
      </c>
      <c r="B1134" s="135" t="s">
        <v>2254</v>
      </c>
      <c r="C1134" s="127" t="s">
        <v>54</v>
      </c>
      <c r="D1134" s="28"/>
      <c r="E1134" s="133">
        <v>43264</v>
      </c>
      <c r="F1134" s="133">
        <v>43265</v>
      </c>
      <c r="G1134" s="133">
        <v>43292</v>
      </c>
      <c r="H1134" s="133">
        <v>43270</v>
      </c>
      <c r="I1134" s="131" t="s">
        <v>16</v>
      </c>
      <c r="J1134" s="30"/>
      <c r="K1134" s="129" t="s">
        <v>94</v>
      </c>
      <c r="L1134" s="30"/>
      <c r="M1134" s="127" t="s">
        <v>14</v>
      </c>
      <c r="N1134" s="28"/>
      <c r="O1134" s="33"/>
      <c r="P1134" s="63"/>
      <c r="Q1134" s="35"/>
    </row>
    <row r="1135" spans="1:17" ht="15" customHeight="1" x14ac:dyDescent="0.2">
      <c r="A1135" s="128"/>
      <c r="B1135" s="136"/>
      <c r="C1135" s="128"/>
      <c r="D1135" s="28"/>
      <c r="E1135" s="134"/>
      <c r="F1135" s="134"/>
      <c r="G1135" s="134"/>
      <c r="H1135" s="134"/>
      <c r="I1135" s="132"/>
      <c r="J1135" s="30"/>
      <c r="K1135" s="130"/>
      <c r="L1135" s="30"/>
      <c r="M1135" s="128"/>
      <c r="N1135" s="28"/>
      <c r="O1135" s="34"/>
      <c r="P1135" s="64"/>
      <c r="Q1135" s="35"/>
    </row>
    <row r="1136" spans="1:17" ht="15" customHeight="1" x14ac:dyDescent="0.2">
      <c r="A1136" s="127" t="s">
        <v>683</v>
      </c>
      <c r="B1136" s="135" t="s">
        <v>2255</v>
      </c>
      <c r="C1136" s="127" t="s">
        <v>54</v>
      </c>
      <c r="D1136" s="28"/>
      <c r="E1136" s="133">
        <v>43265</v>
      </c>
      <c r="F1136" s="133">
        <v>43266</v>
      </c>
      <c r="G1136" s="133">
        <v>43293</v>
      </c>
      <c r="H1136" s="133">
        <v>43286</v>
      </c>
      <c r="I1136" s="131" t="s">
        <v>16</v>
      </c>
      <c r="J1136" s="30"/>
      <c r="K1136" s="129" t="s">
        <v>94</v>
      </c>
      <c r="L1136" s="30"/>
      <c r="M1136" s="127" t="s">
        <v>15</v>
      </c>
      <c r="N1136" s="28"/>
      <c r="O1136" s="33" t="s">
        <v>27</v>
      </c>
      <c r="P1136" s="63" t="s">
        <v>2324</v>
      </c>
      <c r="Q1136" s="35"/>
    </row>
    <row r="1137" spans="1:17" ht="15" customHeight="1" x14ac:dyDescent="0.2">
      <c r="A1137" s="128"/>
      <c r="B1137" s="136"/>
      <c r="C1137" s="128"/>
      <c r="D1137" s="28"/>
      <c r="E1137" s="134"/>
      <c r="F1137" s="134"/>
      <c r="G1137" s="134"/>
      <c r="H1137" s="134"/>
      <c r="I1137" s="132"/>
      <c r="J1137" s="30"/>
      <c r="K1137" s="130"/>
      <c r="L1137" s="30"/>
      <c r="M1137" s="128"/>
      <c r="N1137" s="28"/>
      <c r="O1137" s="34"/>
      <c r="P1137" s="64"/>
      <c r="Q1137" s="35"/>
    </row>
    <row r="1138" spans="1:17" ht="15" customHeight="1" x14ac:dyDescent="0.2">
      <c r="A1138" s="127" t="s">
        <v>684</v>
      </c>
      <c r="B1138" s="135" t="s">
        <v>2234</v>
      </c>
      <c r="C1138" s="127" t="s">
        <v>54</v>
      </c>
      <c r="D1138" s="28"/>
      <c r="E1138" s="133">
        <v>43265</v>
      </c>
      <c r="F1138" s="133">
        <v>43266</v>
      </c>
      <c r="G1138" s="133">
        <v>43293</v>
      </c>
      <c r="H1138" s="133">
        <v>43291</v>
      </c>
      <c r="I1138" s="131" t="s">
        <v>16</v>
      </c>
      <c r="J1138" s="30"/>
      <c r="K1138" s="129" t="s">
        <v>94</v>
      </c>
      <c r="L1138" s="30"/>
      <c r="M1138" s="127" t="s">
        <v>14</v>
      </c>
      <c r="N1138" s="28"/>
      <c r="O1138" s="33"/>
      <c r="P1138" s="63"/>
      <c r="Q1138" s="35"/>
    </row>
    <row r="1139" spans="1:17" ht="15" customHeight="1" x14ac:dyDescent="0.2">
      <c r="A1139" s="128"/>
      <c r="B1139" s="136"/>
      <c r="C1139" s="128"/>
      <c r="D1139" s="28"/>
      <c r="E1139" s="134"/>
      <c r="F1139" s="134"/>
      <c r="G1139" s="134"/>
      <c r="H1139" s="134"/>
      <c r="I1139" s="132"/>
      <c r="J1139" s="30"/>
      <c r="K1139" s="130"/>
      <c r="L1139" s="30"/>
      <c r="M1139" s="128"/>
      <c r="N1139" s="28"/>
      <c r="O1139" s="34"/>
      <c r="P1139" s="64"/>
      <c r="Q1139" s="35"/>
    </row>
    <row r="1140" spans="1:17" ht="15" customHeight="1" x14ac:dyDescent="0.2">
      <c r="A1140" s="127" t="s">
        <v>685</v>
      </c>
      <c r="B1140" s="135" t="s">
        <v>2235</v>
      </c>
      <c r="C1140" s="127" t="s">
        <v>54</v>
      </c>
      <c r="D1140" s="28"/>
      <c r="E1140" s="133">
        <v>43265</v>
      </c>
      <c r="F1140" s="133">
        <v>43266</v>
      </c>
      <c r="G1140" s="133">
        <v>43293</v>
      </c>
      <c r="H1140" s="133">
        <v>43269</v>
      </c>
      <c r="I1140" s="131" t="s">
        <v>29</v>
      </c>
      <c r="J1140" s="30"/>
      <c r="K1140" s="129" t="s">
        <v>22</v>
      </c>
      <c r="L1140" s="30"/>
      <c r="M1140" s="127" t="s">
        <v>73</v>
      </c>
      <c r="N1140" s="28"/>
      <c r="O1140" s="33"/>
      <c r="P1140" s="63"/>
      <c r="Q1140" s="35"/>
    </row>
    <row r="1141" spans="1:17" ht="15" customHeight="1" x14ac:dyDescent="0.2">
      <c r="A1141" s="128"/>
      <c r="B1141" s="136"/>
      <c r="C1141" s="128"/>
      <c r="D1141" s="28"/>
      <c r="E1141" s="134"/>
      <c r="F1141" s="134"/>
      <c r="G1141" s="134"/>
      <c r="H1141" s="134"/>
      <c r="I1141" s="132"/>
      <c r="J1141" s="30"/>
      <c r="K1141" s="130"/>
      <c r="L1141" s="30"/>
      <c r="M1141" s="128"/>
      <c r="N1141" s="28"/>
      <c r="O1141" s="34"/>
      <c r="P1141" s="64"/>
      <c r="Q1141" s="35"/>
    </row>
    <row r="1142" spans="1:17" ht="15" customHeight="1" x14ac:dyDescent="0.2">
      <c r="A1142" s="127" t="s">
        <v>686</v>
      </c>
      <c r="B1142" s="135" t="s">
        <v>2236</v>
      </c>
      <c r="C1142" s="127" t="s">
        <v>54</v>
      </c>
      <c r="D1142" s="28"/>
      <c r="E1142" s="133">
        <v>43265</v>
      </c>
      <c r="F1142" s="133">
        <v>43266</v>
      </c>
      <c r="G1142" s="133">
        <v>43293</v>
      </c>
      <c r="H1142" s="133">
        <v>43280</v>
      </c>
      <c r="I1142" s="131" t="s">
        <v>16</v>
      </c>
      <c r="J1142" s="30"/>
      <c r="K1142" s="129" t="s">
        <v>94</v>
      </c>
      <c r="L1142" s="30"/>
      <c r="M1142" s="127" t="s">
        <v>14</v>
      </c>
      <c r="N1142" s="28"/>
      <c r="O1142" s="33"/>
      <c r="P1142" s="63"/>
      <c r="Q1142" s="35"/>
    </row>
    <row r="1143" spans="1:17" ht="15" customHeight="1" x14ac:dyDescent="0.2">
      <c r="A1143" s="128"/>
      <c r="B1143" s="136"/>
      <c r="C1143" s="128"/>
      <c r="D1143" s="28"/>
      <c r="E1143" s="134"/>
      <c r="F1143" s="134"/>
      <c r="G1143" s="134"/>
      <c r="H1143" s="134"/>
      <c r="I1143" s="132"/>
      <c r="J1143" s="30"/>
      <c r="K1143" s="130"/>
      <c r="L1143" s="30"/>
      <c r="M1143" s="128"/>
      <c r="N1143" s="28"/>
      <c r="O1143" s="34"/>
      <c r="P1143" s="64"/>
      <c r="Q1143" s="35"/>
    </row>
    <row r="1144" spans="1:17" ht="15" customHeight="1" x14ac:dyDescent="0.2">
      <c r="A1144" s="127" t="s">
        <v>687</v>
      </c>
      <c r="B1144" s="135" t="s">
        <v>2256</v>
      </c>
      <c r="C1144" s="127" t="s">
        <v>54</v>
      </c>
      <c r="D1144" s="28"/>
      <c r="E1144" s="133">
        <v>43265</v>
      </c>
      <c r="F1144" s="133">
        <v>43266</v>
      </c>
      <c r="G1144" s="133">
        <v>43293</v>
      </c>
      <c r="H1144" s="133">
        <v>43269</v>
      </c>
      <c r="I1144" s="131" t="s">
        <v>16</v>
      </c>
      <c r="J1144" s="30"/>
      <c r="K1144" s="129" t="s">
        <v>94</v>
      </c>
      <c r="L1144" s="30"/>
      <c r="M1144" s="127" t="s">
        <v>14</v>
      </c>
      <c r="N1144" s="28"/>
      <c r="O1144" s="33"/>
      <c r="P1144" s="63"/>
      <c r="Q1144" s="35"/>
    </row>
    <row r="1145" spans="1:17" ht="15" customHeight="1" x14ac:dyDescent="0.2">
      <c r="A1145" s="128"/>
      <c r="B1145" s="136"/>
      <c r="C1145" s="128"/>
      <c r="D1145" s="28"/>
      <c r="E1145" s="134"/>
      <c r="F1145" s="134"/>
      <c r="G1145" s="134"/>
      <c r="H1145" s="134"/>
      <c r="I1145" s="132"/>
      <c r="J1145" s="30"/>
      <c r="K1145" s="130"/>
      <c r="L1145" s="30"/>
      <c r="M1145" s="128"/>
      <c r="N1145" s="28"/>
      <c r="O1145" s="34"/>
      <c r="P1145" s="64"/>
      <c r="Q1145" s="35"/>
    </row>
    <row r="1146" spans="1:17" ht="15" customHeight="1" x14ac:dyDescent="0.2">
      <c r="A1146" s="127" t="s">
        <v>688</v>
      </c>
      <c r="B1146" s="135" t="s">
        <v>2237</v>
      </c>
      <c r="C1146" s="127" t="s">
        <v>54</v>
      </c>
      <c r="D1146" s="28"/>
      <c r="E1146" s="133">
        <v>43266</v>
      </c>
      <c r="F1146" s="133">
        <v>43269</v>
      </c>
      <c r="G1146" s="133">
        <v>43294</v>
      </c>
      <c r="H1146" s="133">
        <v>43390</v>
      </c>
      <c r="I1146" s="131" t="s">
        <v>28</v>
      </c>
      <c r="J1146" s="30"/>
      <c r="K1146" s="129" t="s">
        <v>94</v>
      </c>
      <c r="L1146" s="30"/>
      <c r="M1146" s="127" t="s">
        <v>14</v>
      </c>
      <c r="N1146" s="28"/>
      <c r="O1146" s="33"/>
      <c r="P1146" s="63"/>
      <c r="Q1146" s="35"/>
    </row>
    <row r="1147" spans="1:17" ht="15" customHeight="1" x14ac:dyDescent="0.2">
      <c r="A1147" s="128"/>
      <c r="B1147" s="136"/>
      <c r="C1147" s="128"/>
      <c r="D1147" s="28"/>
      <c r="E1147" s="134"/>
      <c r="F1147" s="134"/>
      <c r="G1147" s="134"/>
      <c r="H1147" s="134"/>
      <c r="I1147" s="132"/>
      <c r="J1147" s="30"/>
      <c r="K1147" s="130"/>
      <c r="L1147" s="30"/>
      <c r="M1147" s="128"/>
      <c r="N1147" s="28"/>
      <c r="O1147" s="34"/>
      <c r="P1147" s="64"/>
      <c r="Q1147" s="35"/>
    </row>
    <row r="1148" spans="1:17" ht="15" customHeight="1" x14ac:dyDescent="0.2">
      <c r="A1148" s="127" t="s">
        <v>689</v>
      </c>
      <c r="B1148" s="135" t="s">
        <v>2238</v>
      </c>
      <c r="C1148" s="127" t="s">
        <v>54</v>
      </c>
      <c r="D1148" s="28"/>
      <c r="E1148" s="133">
        <v>43266</v>
      </c>
      <c r="F1148" s="133">
        <v>43269</v>
      </c>
      <c r="G1148" s="133">
        <v>43294</v>
      </c>
      <c r="H1148" s="133">
        <v>43286</v>
      </c>
      <c r="I1148" s="131" t="s">
        <v>16</v>
      </c>
      <c r="J1148" s="30"/>
      <c r="K1148" s="129" t="s">
        <v>94</v>
      </c>
      <c r="L1148" s="30"/>
      <c r="M1148" s="127" t="s">
        <v>15</v>
      </c>
      <c r="N1148" s="28"/>
      <c r="O1148" s="33" t="s">
        <v>20</v>
      </c>
      <c r="P1148" s="63"/>
      <c r="Q1148" s="35"/>
    </row>
    <row r="1149" spans="1:17" ht="15" customHeight="1" x14ac:dyDescent="0.2">
      <c r="A1149" s="128"/>
      <c r="B1149" s="136"/>
      <c r="C1149" s="128"/>
      <c r="D1149" s="28"/>
      <c r="E1149" s="134"/>
      <c r="F1149" s="134"/>
      <c r="G1149" s="134"/>
      <c r="H1149" s="134"/>
      <c r="I1149" s="132"/>
      <c r="J1149" s="30"/>
      <c r="K1149" s="130"/>
      <c r="L1149" s="30"/>
      <c r="M1149" s="128"/>
      <c r="N1149" s="28"/>
      <c r="O1149" s="34"/>
      <c r="P1149" s="64"/>
      <c r="Q1149" s="35"/>
    </row>
    <row r="1150" spans="1:17" ht="15" customHeight="1" x14ac:dyDescent="0.2">
      <c r="A1150" s="127" t="s">
        <v>690</v>
      </c>
      <c r="B1150" s="135" t="s">
        <v>2239</v>
      </c>
      <c r="C1150" s="127" t="s">
        <v>54</v>
      </c>
      <c r="D1150" s="28"/>
      <c r="E1150" s="133">
        <v>43265</v>
      </c>
      <c r="F1150" s="133">
        <v>43266</v>
      </c>
      <c r="G1150" s="133">
        <v>43293</v>
      </c>
      <c r="H1150" s="133">
        <v>43270</v>
      </c>
      <c r="I1150" s="131" t="s">
        <v>16</v>
      </c>
      <c r="J1150" s="30"/>
      <c r="K1150" s="129" t="s">
        <v>94</v>
      </c>
      <c r="L1150" s="30"/>
      <c r="M1150" s="127" t="s">
        <v>14</v>
      </c>
      <c r="N1150" s="28"/>
      <c r="O1150" s="33"/>
      <c r="P1150" s="63"/>
      <c r="Q1150" s="35"/>
    </row>
    <row r="1151" spans="1:17" ht="15" customHeight="1" x14ac:dyDescent="0.2">
      <c r="A1151" s="128"/>
      <c r="B1151" s="136"/>
      <c r="C1151" s="128"/>
      <c r="D1151" s="28"/>
      <c r="E1151" s="134"/>
      <c r="F1151" s="134"/>
      <c r="G1151" s="134"/>
      <c r="H1151" s="134"/>
      <c r="I1151" s="132"/>
      <c r="J1151" s="30"/>
      <c r="K1151" s="130"/>
      <c r="L1151" s="30"/>
      <c r="M1151" s="128"/>
      <c r="N1151" s="28"/>
      <c r="O1151" s="34"/>
      <c r="P1151" s="64"/>
      <c r="Q1151" s="35"/>
    </row>
    <row r="1152" spans="1:17" ht="15" customHeight="1" x14ac:dyDescent="0.2">
      <c r="A1152" s="127" t="s">
        <v>691</v>
      </c>
      <c r="B1152" s="135" t="s">
        <v>2240</v>
      </c>
      <c r="C1152" s="127" t="s">
        <v>54</v>
      </c>
      <c r="D1152" s="28"/>
      <c r="E1152" s="133">
        <v>43266</v>
      </c>
      <c r="F1152" s="133">
        <v>43269</v>
      </c>
      <c r="G1152" s="133">
        <v>43294</v>
      </c>
      <c r="H1152" s="133">
        <v>43297</v>
      </c>
      <c r="I1152" s="131" t="s">
        <v>28</v>
      </c>
      <c r="J1152" s="30"/>
      <c r="K1152" s="129" t="s">
        <v>94</v>
      </c>
      <c r="L1152" s="30"/>
      <c r="M1152" s="127" t="s">
        <v>14</v>
      </c>
      <c r="N1152" s="28"/>
      <c r="O1152" s="33"/>
      <c r="P1152" s="63"/>
      <c r="Q1152" s="35"/>
    </row>
    <row r="1153" spans="1:17" ht="15" customHeight="1" x14ac:dyDescent="0.2">
      <c r="A1153" s="128"/>
      <c r="B1153" s="136"/>
      <c r="C1153" s="128"/>
      <c r="D1153" s="28"/>
      <c r="E1153" s="134"/>
      <c r="F1153" s="134"/>
      <c r="G1153" s="134"/>
      <c r="H1153" s="134"/>
      <c r="I1153" s="132"/>
      <c r="J1153" s="30"/>
      <c r="K1153" s="130"/>
      <c r="L1153" s="30"/>
      <c r="M1153" s="128"/>
      <c r="N1153" s="28"/>
      <c r="O1153" s="34"/>
      <c r="P1153" s="64"/>
      <c r="Q1153" s="35"/>
    </row>
    <row r="1154" spans="1:17" ht="15" customHeight="1" x14ac:dyDescent="0.2">
      <c r="A1154" s="127" t="s">
        <v>692</v>
      </c>
      <c r="B1154" s="135" t="s">
        <v>2241</v>
      </c>
      <c r="C1154" s="127" t="s">
        <v>54</v>
      </c>
      <c r="D1154" s="28"/>
      <c r="E1154" s="133">
        <v>43266</v>
      </c>
      <c r="F1154" s="133">
        <v>43269</v>
      </c>
      <c r="G1154" s="133">
        <v>43294</v>
      </c>
      <c r="H1154" s="133">
        <v>43270</v>
      </c>
      <c r="I1154" s="131" t="s">
        <v>16</v>
      </c>
      <c r="J1154" s="30"/>
      <c r="K1154" s="129" t="s">
        <v>94</v>
      </c>
      <c r="L1154" s="30"/>
      <c r="M1154" s="127" t="s">
        <v>17</v>
      </c>
      <c r="N1154" s="28"/>
      <c r="O1154" s="33" t="s">
        <v>71</v>
      </c>
      <c r="P1154" s="63"/>
      <c r="Q1154" s="35"/>
    </row>
    <row r="1155" spans="1:17" ht="15" customHeight="1" x14ac:dyDescent="0.2">
      <c r="A1155" s="128"/>
      <c r="B1155" s="136"/>
      <c r="C1155" s="128"/>
      <c r="D1155" s="28"/>
      <c r="E1155" s="134"/>
      <c r="F1155" s="134"/>
      <c r="G1155" s="134"/>
      <c r="H1155" s="134"/>
      <c r="I1155" s="132"/>
      <c r="J1155" s="30"/>
      <c r="K1155" s="130"/>
      <c r="L1155" s="30"/>
      <c r="M1155" s="128"/>
      <c r="N1155" s="28"/>
      <c r="O1155" s="34"/>
      <c r="P1155" s="64"/>
      <c r="Q1155" s="35"/>
    </row>
    <row r="1156" spans="1:17" ht="15" customHeight="1" x14ac:dyDescent="0.2">
      <c r="A1156" s="127" t="s">
        <v>693</v>
      </c>
      <c r="B1156" s="135" t="s">
        <v>2242</v>
      </c>
      <c r="C1156" s="127" t="s">
        <v>54</v>
      </c>
      <c r="D1156" s="28"/>
      <c r="E1156" s="133">
        <v>43266</v>
      </c>
      <c r="F1156" s="133">
        <v>43269</v>
      </c>
      <c r="G1156" s="133">
        <v>43294</v>
      </c>
      <c r="H1156" s="133">
        <v>43286</v>
      </c>
      <c r="I1156" s="131" t="s">
        <v>16</v>
      </c>
      <c r="J1156" s="30"/>
      <c r="K1156" s="129" t="s">
        <v>94</v>
      </c>
      <c r="L1156" s="30"/>
      <c r="M1156" s="127" t="s">
        <v>14</v>
      </c>
      <c r="N1156" s="28"/>
      <c r="O1156" s="33"/>
      <c r="P1156" s="63"/>
      <c r="Q1156" s="35"/>
    </row>
    <row r="1157" spans="1:17" ht="15" customHeight="1" x14ac:dyDescent="0.2">
      <c r="A1157" s="128"/>
      <c r="B1157" s="136"/>
      <c r="C1157" s="128"/>
      <c r="D1157" s="28"/>
      <c r="E1157" s="134"/>
      <c r="F1157" s="134"/>
      <c r="G1157" s="134"/>
      <c r="H1157" s="134"/>
      <c r="I1157" s="132"/>
      <c r="J1157" s="30"/>
      <c r="K1157" s="130"/>
      <c r="L1157" s="30"/>
      <c r="M1157" s="128"/>
      <c r="N1157" s="28"/>
      <c r="O1157" s="34"/>
      <c r="P1157" s="64"/>
      <c r="Q1157" s="35"/>
    </row>
    <row r="1158" spans="1:17" ht="15" customHeight="1" x14ac:dyDescent="0.2">
      <c r="A1158" s="127" t="s">
        <v>694</v>
      </c>
      <c r="B1158" s="135" t="s">
        <v>2243</v>
      </c>
      <c r="C1158" s="127" t="s">
        <v>54</v>
      </c>
      <c r="D1158" s="28"/>
      <c r="E1158" s="133">
        <v>43269</v>
      </c>
      <c r="F1158" s="133">
        <v>43270</v>
      </c>
      <c r="G1158" s="133">
        <v>43297</v>
      </c>
      <c r="H1158" s="133">
        <v>43276</v>
      </c>
      <c r="I1158" s="131" t="s">
        <v>16</v>
      </c>
      <c r="J1158" s="30"/>
      <c r="K1158" s="129" t="s">
        <v>94</v>
      </c>
      <c r="L1158" s="30"/>
      <c r="M1158" s="127" t="s">
        <v>15</v>
      </c>
      <c r="N1158" s="28"/>
      <c r="O1158" s="33" t="s">
        <v>82</v>
      </c>
      <c r="P1158" s="63"/>
      <c r="Q1158" s="35"/>
    </row>
    <row r="1159" spans="1:17" ht="15" customHeight="1" x14ac:dyDescent="0.2">
      <c r="A1159" s="128"/>
      <c r="B1159" s="136"/>
      <c r="C1159" s="128"/>
      <c r="D1159" s="28"/>
      <c r="E1159" s="134"/>
      <c r="F1159" s="134"/>
      <c r="G1159" s="134"/>
      <c r="H1159" s="134"/>
      <c r="I1159" s="132"/>
      <c r="J1159" s="30"/>
      <c r="K1159" s="130"/>
      <c r="L1159" s="30"/>
      <c r="M1159" s="128"/>
      <c r="N1159" s="28"/>
      <c r="O1159" s="34"/>
      <c r="P1159" s="64"/>
      <c r="Q1159" s="35"/>
    </row>
    <row r="1160" spans="1:17" ht="15" customHeight="1" x14ac:dyDescent="0.2">
      <c r="A1160" s="127" t="s">
        <v>695</v>
      </c>
      <c r="B1160" s="135" t="s">
        <v>2244</v>
      </c>
      <c r="C1160" s="127" t="s">
        <v>54</v>
      </c>
      <c r="D1160" s="28"/>
      <c r="E1160" s="133">
        <v>43269</v>
      </c>
      <c r="F1160" s="133">
        <v>43270</v>
      </c>
      <c r="G1160" s="133">
        <v>43297</v>
      </c>
      <c r="H1160" s="133">
        <v>43320</v>
      </c>
      <c r="I1160" s="131" t="s">
        <v>28</v>
      </c>
      <c r="J1160" s="30"/>
      <c r="K1160" s="129" t="s">
        <v>94</v>
      </c>
      <c r="L1160" s="30"/>
      <c r="M1160" s="127" t="s">
        <v>14</v>
      </c>
      <c r="N1160" s="28"/>
      <c r="O1160" s="33"/>
      <c r="P1160" s="63"/>
      <c r="Q1160" s="35"/>
    </row>
    <row r="1161" spans="1:17" ht="15" customHeight="1" x14ac:dyDescent="0.2">
      <c r="A1161" s="128"/>
      <c r="B1161" s="136"/>
      <c r="C1161" s="128"/>
      <c r="D1161" s="28"/>
      <c r="E1161" s="134"/>
      <c r="F1161" s="134"/>
      <c r="G1161" s="134"/>
      <c r="H1161" s="134"/>
      <c r="I1161" s="132"/>
      <c r="J1161" s="30"/>
      <c r="K1161" s="130"/>
      <c r="L1161" s="30"/>
      <c r="M1161" s="128"/>
      <c r="N1161" s="28"/>
      <c r="O1161" s="34"/>
      <c r="P1161" s="64"/>
      <c r="Q1161" s="35"/>
    </row>
    <row r="1162" spans="1:17" ht="15" customHeight="1" x14ac:dyDescent="0.2">
      <c r="A1162" s="127" t="s">
        <v>696</v>
      </c>
      <c r="B1162" s="135" t="s">
        <v>2247</v>
      </c>
      <c r="C1162" s="127" t="s">
        <v>54</v>
      </c>
      <c r="D1162" s="28"/>
      <c r="E1162" s="133">
        <v>43269</v>
      </c>
      <c r="F1162" s="133">
        <v>43270</v>
      </c>
      <c r="G1162" s="133">
        <v>43297</v>
      </c>
      <c r="H1162" s="133">
        <v>43287</v>
      </c>
      <c r="I1162" s="131" t="s">
        <v>16</v>
      </c>
      <c r="J1162" s="30"/>
      <c r="K1162" s="129" t="s">
        <v>94</v>
      </c>
      <c r="L1162" s="30"/>
      <c r="M1162" s="127" t="s">
        <v>15</v>
      </c>
      <c r="N1162" s="28"/>
      <c r="O1162" s="33" t="s">
        <v>82</v>
      </c>
      <c r="P1162" s="63"/>
      <c r="Q1162" s="35"/>
    </row>
    <row r="1163" spans="1:17" ht="15" customHeight="1" x14ac:dyDescent="0.2">
      <c r="A1163" s="128"/>
      <c r="B1163" s="136"/>
      <c r="C1163" s="128"/>
      <c r="D1163" s="28"/>
      <c r="E1163" s="134"/>
      <c r="F1163" s="134"/>
      <c r="G1163" s="134"/>
      <c r="H1163" s="134"/>
      <c r="I1163" s="132"/>
      <c r="J1163" s="30"/>
      <c r="K1163" s="130"/>
      <c r="L1163" s="30"/>
      <c r="M1163" s="128"/>
      <c r="N1163" s="28"/>
      <c r="O1163" s="34"/>
      <c r="P1163" s="64"/>
      <c r="Q1163" s="35"/>
    </row>
    <row r="1164" spans="1:17" ht="15" customHeight="1" x14ac:dyDescent="0.2">
      <c r="A1164" s="127" t="s">
        <v>697</v>
      </c>
      <c r="B1164" s="135" t="s">
        <v>2248</v>
      </c>
      <c r="C1164" s="127" t="s">
        <v>54</v>
      </c>
      <c r="D1164" s="28"/>
      <c r="E1164" s="133">
        <v>43269</v>
      </c>
      <c r="F1164" s="133">
        <v>43270</v>
      </c>
      <c r="G1164" s="133">
        <v>43297</v>
      </c>
      <c r="H1164" s="133">
        <v>43287</v>
      </c>
      <c r="I1164" s="131" t="s">
        <v>16</v>
      </c>
      <c r="J1164" s="30"/>
      <c r="K1164" s="129" t="s">
        <v>94</v>
      </c>
      <c r="L1164" s="30"/>
      <c r="M1164" s="127" t="s">
        <v>14</v>
      </c>
      <c r="N1164" s="28"/>
      <c r="O1164" s="33"/>
      <c r="P1164" s="63"/>
      <c r="Q1164" s="35"/>
    </row>
    <row r="1165" spans="1:17" ht="15" customHeight="1" x14ac:dyDescent="0.2">
      <c r="A1165" s="128"/>
      <c r="B1165" s="136"/>
      <c r="C1165" s="128"/>
      <c r="D1165" s="28"/>
      <c r="E1165" s="134"/>
      <c r="F1165" s="134"/>
      <c r="G1165" s="134"/>
      <c r="H1165" s="134"/>
      <c r="I1165" s="132"/>
      <c r="J1165" s="30"/>
      <c r="K1165" s="130"/>
      <c r="L1165" s="30"/>
      <c r="M1165" s="128"/>
      <c r="N1165" s="28"/>
      <c r="O1165" s="34"/>
      <c r="P1165" s="64"/>
      <c r="Q1165" s="35"/>
    </row>
    <row r="1166" spans="1:17" ht="15" customHeight="1" x14ac:dyDescent="0.2">
      <c r="A1166" s="127" t="s">
        <v>698</v>
      </c>
      <c r="B1166" s="135" t="s">
        <v>2250</v>
      </c>
      <c r="C1166" s="127" t="s">
        <v>54</v>
      </c>
      <c r="D1166" s="28"/>
      <c r="E1166" s="133">
        <v>43270</v>
      </c>
      <c r="F1166" s="133">
        <v>43271</v>
      </c>
      <c r="G1166" s="133">
        <v>43298</v>
      </c>
      <c r="H1166" s="133">
        <v>43273</v>
      </c>
      <c r="I1166" s="131" t="s">
        <v>16</v>
      </c>
      <c r="J1166" s="30"/>
      <c r="K1166" s="129" t="s">
        <v>94</v>
      </c>
      <c r="L1166" s="30"/>
      <c r="M1166" s="127" t="s">
        <v>70</v>
      </c>
      <c r="N1166" s="28"/>
      <c r="O1166" s="33"/>
      <c r="P1166" s="63"/>
      <c r="Q1166" s="35"/>
    </row>
    <row r="1167" spans="1:17" ht="15" customHeight="1" x14ac:dyDescent="0.2">
      <c r="A1167" s="128"/>
      <c r="B1167" s="136"/>
      <c r="C1167" s="128"/>
      <c r="D1167" s="28"/>
      <c r="E1167" s="134"/>
      <c r="F1167" s="134"/>
      <c r="G1167" s="134"/>
      <c r="H1167" s="134"/>
      <c r="I1167" s="132"/>
      <c r="J1167" s="30"/>
      <c r="K1167" s="130"/>
      <c r="L1167" s="30"/>
      <c r="M1167" s="128"/>
      <c r="N1167" s="28"/>
      <c r="O1167" s="34"/>
      <c r="P1167" s="64"/>
      <c r="Q1167" s="35"/>
    </row>
    <row r="1168" spans="1:17" ht="15" customHeight="1" x14ac:dyDescent="0.2">
      <c r="A1168" s="127" t="s">
        <v>699</v>
      </c>
      <c r="B1168" s="135" t="s">
        <v>2251</v>
      </c>
      <c r="C1168" s="127" t="s">
        <v>54</v>
      </c>
      <c r="D1168" s="28"/>
      <c r="E1168" s="133">
        <v>43270</v>
      </c>
      <c r="F1168" s="133">
        <v>43271</v>
      </c>
      <c r="G1168" s="133">
        <v>43298</v>
      </c>
      <c r="H1168" s="133">
        <v>43278</v>
      </c>
      <c r="I1168" s="131" t="s">
        <v>16</v>
      </c>
      <c r="J1168" s="30"/>
      <c r="K1168" s="129" t="s">
        <v>94</v>
      </c>
      <c r="L1168" s="30"/>
      <c r="M1168" s="127" t="s">
        <v>14</v>
      </c>
      <c r="N1168" s="28"/>
      <c r="O1168" s="33"/>
      <c r="P1168" s="63"/>
      <c r="Q1168" s="35"/>
    </row>
    <row r="1169" spans="1:17" ht="15" customHeight="1" x14ac:dyDescent="0.2">
      <c r="A1169" s="128"/>
      <c r="B1169" s="136"/>
      <c r="C1169" s="128"/>
      <c r="D1169" s="28"/>
      <c r="E1169" s="134"/>
      <c r="F1169" s="134"/>
      <c r="G1169" s="134"/>
      <c r="H1169" s="134"/>
      <c r="I1169" s="132"/>
      <c r="J1169" s="30"/>
      <c r="K1169" s="130"/>
      <c r="L1169" s="30"/>
      <c r="M1169" s="128"/>
      <c r="N1169" s="28"/>
      <c r="O1169" s="34"/>
      <c r="P1169" s="64"/>
      <c r="Q1169" s="35"/>
    </row>
    <row r="1170" spans="1:17" ht="15" customHeight="1" x14ac:dyDescent="0.2">
      <c r="A1170" s="127" t="s">
        <v>700</v>
      </c>
      <c r="B1170" s="135" t="s">
        <v>2252</v>
      </c>
      <c r="C1170" s="127" t="s">
        <v>54</v>
      </c>
      <c r="D1170" s="28"/>
      <c r="E1170" s="133">
        <v>43270</v>
      </c>
      <c r="F1170" s="133">
        <v>43271</v>
      </c>
      <c r="G1170" s="133">
        <v>43298</v>
      </c>
      <c r="H1170" s="133">
        <v>43271</v>
      </c>
      <c r="I1170" s="131" t="s">
        <v>16</v>
      </c>
      <c r="J1170" s="30"/>
      <c r="K1170" s="129" t="s">
        <v>94</v>
      </c>
      <c r="L1170" s="30"/>
      <c r="M1170" s="127" t="s">
        <v>14</v>
      </c>
      <c r="N1170" s="28"/>
      <c r="O1170" s="33"/>
      <c r="P1170" s="63"/>
      <c r="Q1170" s="35"/>
    </row>
    <row r="1171" spans="1:17" ht="15" customHeight="1" x14ac:dyDescent="0.2">
      <c r="A1171" s="128"/>
      <c r="B1171" s="136"/>
      <c r="C1171" s="128"/>
      <c r="D1171" s="28"/>
      <c r="E1171" s="134"/>
      <c r="F1171" s="134"/>
      <c r="G1171" s="134"/>
      <c r="H1171" s="134"/>
      <c r="I1171" s="132"/>
      <c r="J1171" s="30"/>
      <c r="K1171" s="130"/>
      <c r="L1171" s="30"/>
      <c r="M1171" s="128"/>
      <c r="N1171" s="28"/>
      <c r="O1171" s="34"/>
      <c r="P1171" s="64"/>
      <c r="Q1171" s="35"/>
    </row>
    <row r="1172" spans="1:17" ht="15" customHeight="1" x14ac:dyDescent="0.2">
      <c r="A1172" s="127" t="s">
        <v>701</v>
      </c>
      <c r="B1172" s="135" t="s">
        <v>2253</v>
      </c>
      <c r="C1172" s="127" t="s">
        <v>54</v>
      </c>
      <c r="D1172" s="28"/>
      <c r="E1172" s="133">
        <v>43270</v>
      </c>
      <c r="F1172" s="133">
        <v>43271</v>
      </c>
      <c r="G1172" s="133">
        <v>43298</v>
      </c>
      <c r="H1172" s="133">
        <v>43290</v>
      </c>
      <c r="I1172" s="131" t="s">
        <v>16</v>
      </c>
      <c r="J1172" s="30"/>
      <c r="K1172" s="129" t="s">
        <v>94</v>
      </c>
      <c r="L1172" s="30"/>
      <c r="M1172" s="127" t="s">
        <v>15</v>
      </c>
      <c r="N1172" s="28"/>
      <c r="O1172" s="33"/>
      <c r="P1172" s="63"/>
      <c r="Q1172" s="35"/>
    </row>
    <row r="1173" spans="1:17" ht="15" customHeight="1" x14ac:dyDescent="0.2">
      <c r="A1173" s="128"/>
      <c r="B1173" s="136"/>
      <c r="C1173" s="128"/>
      <c r="D1173" s="28"/>
      <c r="E1173" s="134"/>
      <c r="F1173" s="134"/>
      <c r="G1173" s="134"/>
      <c r="H1173" s="134"/>
      <c r="I1173" s="132"/>
      <c r="J1173" s="30"/>
      <c r="K1173" s="130"/>
      <c r="L1173" s="30"/>
      <c r="M1173" s="128"/>
      <c r="N1173" s="28"/>
      <c r="O1173" s="34"/>
      <c r="P1173" s="64"/>
      <c r="Q1173" s="35"/>
    </row>
    <row r="1174" spans="1:17" ht="15" customHeight="1" x14ac:dyDescent="0.2">
      <c r="A1174" s="127" t="s">
        <v>702</v>
      </c>
      <c r="B1174" s="135" t="s">
        <v>1775</v>
      </c>
      <c r="C1174" s="127" t="s">
        <v>54</v>
      </c>
      <c r="D1174" s="28"/>
      <c r="E1174" s="133">
        <v>43271</v>
      </c>
      <c r="F1174" s="133">
        <v>43272</v>
      </c>
      <c r="G1174" s="133">
        <v>43299</v>
      </c>
      <c r="H1174" s="133">
        <v>43271</v>
      </c>
      <c r="I1174" s="131" t="s">
        <v>16</v>
      </c>
      <c r="J1174" s="30"/>
      <c r="K1174" s="129" t="s">
        <v>94</v>
      </c>
      <c r="L1174" s="30"/>
      <c r="M1174" s="127" t="s">
        <v>17</v>
      </c>
      <c r="N1174" s="28"/>
      <c r="O1174" s="33" t="s">
        <v>71</v>
      </c>
      <c r="P1174" s="63"/>
      <c r="Q1174" s="35"/>
    </row>
    <row r="1175" spans="1:17" ht="15" customHeight="1" x14ac:dyDescent="0.2">
      <c r="A1175" s="128"/>
      <c r="B1175" s="136"/>
      <c r="C1175" s="128"/>
      <c r="D1175" s="28"/>
      <c r="E1175" s="134"/>
      <c r="F1175" s="134"/>
      <c r="G1175" s="134"/>
      <c r="H1175" s="134"/>
      <c r="I1175" s="132"/>
      <c r="J1175" s="30"/>
      <c r="K1175" s="130"/>
      <c r="L1175" s="30"/>
      <c r="M1175" s="128"/>
      <c r="N1175" s="28"/>
      <c r="O1175" s="34"/>
      <c r="P1175" s="64"/>
      <c r="Q1175" s="35"/>
    </row>
    <row r="1176" spans="1:17" ht="15" customHeight="1" x14ac:dyDescent="0.2">
      <c r="A1176" s="127" t="s">
        <v>703</v>
      </c>
      <c r="B1176" s="135" t="s">
        <v>2259</v>
      </c>
      <c r="C1176" s="127" t="s">
        <v>54</v>
      </c>
      <c r="D1176" s="28"/>
      <c r="E1176" s="133">
        <v>43271</v>
      </c>
      <c r="F1176" s="133">
        <v>43272</v>
      </c>
      <c r="G1176" s="133">
        <v>43299</v>
      </c>
      <c r="H1176" s="133">
        <v>43273</v>
      </c>
      <c r="I1176" s="131" t="s">
        <v>16</v>
      </c>
      <c r="J1176" s="30"/>
      <c r="K1176" s="129" t="s">
        <v>94</v>
      </c>
      <c r="L1176" s="30"/>
      <c r="M1176" s="127" t="s">
        <v>17</v>
      </c>
      <c r="N1176" s="28"/>
      <c r="O1176" s="33" t="s">
        <v>82</v>
      </c>
      <c r="P1176" s="63"/>
      <c r="Q1176" s="35"/>
    </row>
    <row r="1177" spans="1:17" ht="15" customHeight="1" x14ac:dyDescent="0.2">
      <c r="A1177" s="128"/>
      <c r="B1177" s="136"/>
      <c r="C1177" s="128"/>
      <c r="D1177" s="28"/>
      <c r="E1177" s="134"/>
      <c r="F1177" s="134"/>
      <c r="G1177" s="134"/>
      <c r="H1177" s="134"/>
      <c r="I1177" s="132"/>
      <c r="J1177" s="30"/>
      <c r="K1177" s="130"/>
      <c r="L1177" s="30"/>
      <c r="M1177" s="128"/>
      <c r="N1177" s="28"/>
      <c r="O1177" s="34"/>
      <c r="P1177" s="64"/>
      <c r="Q1177" s="35"/>
    </row>
    <row r="1178" spans="1:17" ht="15" customHeight="1" x14ac:dyDescent="0.2">
      <c r="A1178" s="127" t="s">
        <v>704</v>
      </c>
      <c r="B1178" s="135" t="s">
        <v>2261</v>
      </c>
      <c r="C1178" s="127" t="s">
        <v>54</v>
      </c>
      <c r="D1178" s="28"/>
      <c r="E1178" s="133">
        <v>43272</v>
      </c>
      <c r="F1178" s="133">
        <v>43273</v>
      </c>
      <c r="G1178" s="133">
        <v>43300</v>
      </c>
      <c r="H1178" s="133">
        <v>43304</v>
      </c>
      <c r="I1178" s="131" t="s">
        <v>28</v>
      </c>
      <c r="J1178" s="30"/>
      <c r="K1178" s="129" t="s">
        <v>94</v>
      </c>
      <c r="L1178" s="30"/>
      <c r="M1178" s="127" t="s">
        <v>14</v>
      </c>
      <c r="N1178" s="28"/>
      <c r="O1178" s="33"/>
      <c r="P1178" s="63"/>
      <c r="Q1178" s="35"/>
    </row>
    <row r="1179" spans="1:17" ht="15" customHeight="1" x14ac:dyDescent="0.2">
      <c r="A1179" s="128"/>
      <c r="B1179" s="136"/>
      <c r="C1179" s="128"/>
      <c r="D1179" s="28"/>
      <c r="E1179" s="134"/>
      <c r="F1179" s="134"/>
      <c r="G1179" s="134"/>
      <c r="H1179" s="134"/>
      <c r="I1179" s="132"/>
      <c r="J1179" s="30"/>
      <c r="K1179" s="130"/>
      <c r="L1179" s="30"/>
      <c r="M1179" s="128"/>
      <c r="N1179" s="28"/>
      <c r="O1179" s="34"/>
      <c r="P1179" s="64"/>
      <c r="Q1179" s="35"/>
    </row>
    <row r="1180" spans="1:17" ht="15" customHeight="1" x14ac:dyDescent="0.2">
      <c r="A1180" s="127" t="s">
        <v>705</v>
      </c>
      <c r="B1180" s="135" t="s">
        <v>2262</v>
      </c>
      <c r="C1180" s="127" t="s">
        <v>54</v>
      </c>
      <c r="D1180" s="28"/>
      <c r="E1180" s="133">
        <v>43272</v>
      </c>
      <c r="F1180" s="133">
        <v>43273</v>
      </c>
      <c r="G1180" s="133">
        <v>43300</v>
      </c>
      <c r="H1180" s="133">
        <v>43273</v>
      </c>
      <c r="I1180" s="131" t="s">
        <v>16</v>
      </c>
      <c r="J1180" s="30"/>
      <c r="K1180" s="129" t="s">
        <v>94</v>
      </c>
      <c r="L1180" s="30"/>
      <c r="M1180" s="127" t="s">
        <v>14</v>
      </c>
      <c r="N1180" s="28"/>
      <c r="O1180" s="33"/>
      <c r="P1180" s="63"/>
      <c r="Q1180" s="35"/>
    </row>
    <row r="1181" spans="1:17" ht="15" customHeight="1" x14ac:dyDescent="0.2">
      <c r="A1181" s="128"/>
      <c r="B1181" s="136"/>
      <c r="C1181" s="128"/>
      <c r="D1181" s="28"/>
      <c r="E1181" s="134"/>
      <c r="F1181" s="134"/>
      <c r="G1181" s="134"/>
      <c r="H1181" s="134"/>
      <c r="I1181" s="132"/>
      <c r="J1181" s="30"/>
      <c r="K1181" s="130"/>
      <c r="L1181" s="30"/>
      <c r="M1181" s="128"/>
      <c r="N1181" s="28"/>
      <c r="O1181" s="34"/>
      <c r="P1181" s="64"/>
      <c r="Q1181" s="35"/>
    </row>
    <row r="1182" spans="1:17" ht="15" customHeight="1" x14ac:dyDescent="0.2">
      <c r="A1182" s="127" t="s">
        <v>706</v>
      </c>
      <c r="B1182" s="135" t="s">
        <v>2263</v>
      </c>
      <c r="C1182" s="127" t="s">
        <v>54</v>
      </c>
      <c r="D1182" s="28"/>
      <c r="E1182" s="133">
        <v>43272</v>
      </c>
      <c r="F1182" s="133">
        <v>43273</v>
      </c>
      <c r="G1182" s="133">
        <v>43300</v>
      </c>
      <c r="H1182" s="133">
        <v>43292</v>
      </c>
      <c r="I1182" s="131" t="s">
        <v>16</v>
      </c>
      <c r="J1182" s="30"/>
      <c r="K1182" s="129" t="s">
        <v>94</v>
      </c>
      <c r="L1182" s="30"/>
      <c r="M1182" s="127" t="s">
        <v>15</v>
      </c>
      <c r="N1182" s="28"/>
      <c r="O1182" s="33"/>
      <c r="P1182" s="63" t="s">
        <v>2354</v>
      </c>
      <c r="Q1182" s="35"/>
    </row>
    <row r="1183" spans="1:17" ht="15" customHeight="1" x14ac:dyDescent="0.2">
      <c r="A1183" s="128"/>
      <c r="B1183" s="136"/>
      <c r="C1183" s="128"/>
      <c r="D1183" s="28"/>
      <c r="E1183" s="134"/>
      <c r="F1183" s="134"/>
      <c r="G1183" s="134"/>
      <c r="H1183" s="134"/>
      <c r="I1183" s="132"/>
      <c r="J1183" s="30"/>
      <c r="K1183" s="130"/>
      <c r="L1183" s="30"/>
      <c r="M1183" s="128"/>
      <c r="N1183" s="28"/>
      <c r="O1183" s="34"/>
      <c r="P1183" s="64"/>
      <c r="Q1183" s="35"/>
    </row>
    <row r="1184" spans="1:17" ht="15" customHeight="1" x14ac:dyDescent="0.2">
      <c r="A1184" s="127" t="s">
        <v>707</v>
      </c>
      <c r="B1184" s="135" t="s">
        <v>2264</v>
      </c>
      <c r="C1184" s="127" t="s">
        <v>54</v>
      </c>
      <c r="D1184" s="28"/>
      <c r="E1184" s="133">
        <v>43272</v>
      </c>
      <c r="F1184" s="133">
        <v>43273</v>
      </c>
      <c r="G1184" s="133">
        <v>43300</v>
      </c>
      <c r="H1184" s="133">
        <v>43292</v>
      </c>
      <c r="I1184" s="131" t="s">
        <v>16</v>
      </c>
      <c r="J1184" s="30"/>
      <c r="K1184" s="129" t="s">
        <v>94</v>
      </c>
      <c r="L1184" s="30"/>
      <c r="M1184" s="127" t="s">
        <v>15</v>
      </c>
      <c r="N1184" s="28"/>
      <c r="O1184" s="33"/>
      <c r="P1184" s="63" t="s">
        <v>2354</v>
      </c>
      <c r="Q1184" s="35"/>
    </row>
    <row r="1185" spans="1:17" ht="15" customHeight="1" x14ac:dyDescent="0.2">
      <c r="A1185" s="128"/>
      <c r="B1185" s="136"/>
      <c r="C1185" s="128"/>
      <c r="D1185" s="28"/>
      <c r="E1185" s="134"/>
      <c r="F1185" s="134"/>
      <c r="G1185" s="134"/>
      <c r="H1185" s="134"/>
      <c r="I1185" s="132"/>
      <c r="J1185" s="30"/>
      <c r="K1185" s="130"/>
      <c r="L1185" s="30"/>
      <c r="M1185" s="128"/>
      <c r="N1185" s="28"/>
      <c r="O1185" s="34"/>
      <c r="P1185" s="64"/>
      <c r="Q1185" s="35"/>
    </row>
    <row r="1186" spans="1:17" ht="15" customHeight="1" x14ac:dyDescent="0.2">
      <c r="A1186" s="127" t="s">
        <v>708</v>
      </c>
      <c r="B1186" s="135" t="s">
        <v>2265</v>
      </c>
      <c r="C1186" s="127" t="s">
        <v>54</v>
      </c>
      <c r="D1186" s="28"/>
      <c r="E1186" s="133">
        <v>43272</v>
      </c>
      <c r="F1186" s="133">
        <v>43273</v>
      </c>
      <c r="G1186" s="133">
        <v>43300</v>
      </c>
      <c r="H1186" s="133">
        <v>43292</v>
      </c>
      <c r="I1186" s="131" t="s">
        <v>16</v>
      </c>
      <c r="J1186" s="30"/>
      <c r="K1186" s="129" t="s">
        <v>94</v>
      </c>
      <c r="L1186" s="30"/>
      <c r="M1186" s="127" t="s">
        <v>14</v>
      </c>
      <c r="N1186" s="28"/>
      <c r="O1186" s="33"/>
      <c r="P1186" s="63"/>
      <c r="Q1186" s="35"/>
    </row>
    <row r="1187" spans="1:17" ht="15" customHeight="1" x14ac:dyDescent="0.2">
      <c r="A1187" s="128"/>
      <c r="B1187" s="136"/>
      <c r="C1187" s="128"/>
      <c r="D1187" s="28"/>
      <c r="E1187" s="134"/>
      <c r="F1187" s="134"/>
      <c r="G1187" s="134"/>
      <c r="H1187" s="134"/>
      <c r="I1187" s="132"/>
      <c r="J1187" s="30"/>
      <c r="K1187" s="130"/>
      <c r="L1187" s="30"/>
      <c r="M1187" s="128"/>
      <c r="N1187" s="28"/>
      <c r="O1187" s="34"/>
      <c r="P1187" s="64"/>
      <c r="Q1187" s="35"/>
    </row>
    <row r="1188" spans="1:17" ht="15" customHeight="1" x14ac:dyDescent="0.2">
      <c r="A1188" s="127" t="s">
        <v>709</v>
      </c>
      <c r="B1188" s="135" t="s">
        <v>2266</v>
      </c>
      <c r="C1188" s="127" t="s">
        <v>54</v>
      </c>
      <c r="D1188" s="28"/>
      <c r="E1188" s="133">
        <v>43272</v>
      </c>
      <c r="F1188" s="133">
        <v>43273</v>
      </c>
      <c r="G1188" s="133">
        <v>43300</v>
      </c>
      <c r="H1188" s="133">
        <v>43293</v>
      </c>
      <c r="I1188" s="131" t="s">
        <v>16</v>
      </c>
      <c r="J1188" s="30"/>
      <c r="K1188" s="129" t="s">
        <v>94</v>
      </c>
      <c r="L1188" s="30"/>
      <c r="M1188" s="127" t="s">
        <v>15</v>
      </c>
      <c r="N1188" s="28"/>
      <c r="O1188" s="33"/>
      <c r="P1188" s="63"/>
      <c r="Q1188" s="35"/>
    </row>
    <row r="1189" spans="1:17" ht="15" customHeight="1" x14ac:dyDescent="0.2">
      <c r="A1189" s="128"/>
      <c r="B1189" s="136"/>
      <c r="C1189" s="128"/>
      <c r="D1189" s="28"/>
      <c r="E1189" s="134"/>
      <c r="F1189" s="134"/>
      <c r="G1189" s="134"/>
      <c r="H1189" s="134"/>
      <c r="I1189" s="132"/>
      <c r="J1189" s="30"/>
      <c r="K1189" s="130"/>
      <c r="L1189" s="30"/>
      <c r="M1189" s="128"/>
      <c r="N1189" s="28"/>
      <c r="O1189" s="34"/>
      <c r="P1189" s="64"/>
      <c r="Q1189" s="35"/>
    </row>
    <row r="1190" spans="1:17" ht="15" customHeight="1" x14ac:dyDescent="0.2">
      <c r="A1190" s="127" t="s">
        <v>710</v>
      </c>
      <c r="B1190" s="135" t="s">
        <v>2267</v>
      </c>
      <c r="C1190" s="127" t="s">
        <v>54</v>
      </c>
      <c r="D1190" s="28"/>
      <c r="E1190" s="133">
        <v>43273</v>
      </c>
      <c r="F1190" s="133">
        <v>43276</v>
      </c>
      <c r="G1190" s="133">
        <v>43301</v>
      </c>
      <c r="H1190" s="133">
        <v>43293</v>
      </c>
      <c r="I1190" s="131" t="s">
        <v>16</v>
      </c>
      <c r="J1190" s="30"/>
      <c r="K1190" s="129" t="s">
        <v>94</v>
      </c>
      <c r="L1190" s="30"/>
      <c r="M1190" s="127" t="s">
        <v>14</v>
      </c>
      <c r="N1190" s="28"/>
      <c r="O1190" s="33"/>
      <c r="P1190" s="63"/>
      <c r="Q1190" s="35"/>
    </row>
    <row r="1191" spans="1:17" ht="15" customHeight="1" x14ac:dyDescent="0.2">
      <c r="A1191" s="128"/>
      <c r="B1191" s="136"/>
      <c r="C1191" s="128"/>
      <c r="D1191" s="28"/>
      <c r="E1191" s="134"/>
      <c r="F1191" s="134"/>
      <c r="G1191" s="134"/>
      <c r="H1191" s="134"/>
      <c r="I1191" s="132"/>
      <c r="J1191" s="30"/>
      <c r="K1191" s="130"/>
      <c r="L1191" s="30"/>
      <c r="M1191" s="128"/>
      <c r="N1191" s="28"/>
      <c r="O1191" s="34"/>
      <c r="P1191" s="64"/>
      <c r="Q1191" s="35"/>
    </row>
    <row r="1192" spans="1:17" ht="15" customHeight="1" x14ac:dyDescent="0.2">
      <c r="A1192" s="127" t="s">
        <v>711</v>
      </c>
      <c r="B1192" s="135" t="s">
        <v>2268</v>
      </c>
      <c r="C1192" s="127" t="s">
        <v>54</v>
      </c>
      <c r="D1192" s="28"/>
      <c r="E1192" s="133">
        <v>43273</v>
      </c>
      <c r="F1192" s="133">
        <v>43276</v>
      </c>
      <c r="G1192" s="133">
        <v>43301</v>
      </c>
      <c r="H1192" s="133">
        <v>43280</v>
      </c>
      <c r="I1192" s="131" t="s">
        <v>16</v>
      </c>
      <c r="J1192" s="30"/>
      <c r="K1192" s="129" t="s">
        <v>94</v>
      </c>
      <c r="L1192" s="30"/>
      <c r="M1192" s="127" t="s">
        <v>14</v>
      </c>
      <c r="N1192" s="28"/>
      <c r="O1192" s="33"/>
      <c r="P1192" s="63"/>
      <c r="Q1192" s="35"/>
    </row>
    <row r="1193" spans="1:17" ht="15" customHeight="1" x14ac:dyDescent="0.2">
      <c r="A1193" s="128"/>
      <c r="B1193" s="136"/>
      <c r="C1193" s="128"/>
      <c r="D1193" s="28"/>
      <c r="E1193" s="134"/>
      <c r="F1193" s="134"/>
      <c r="G1193" s="134"/>
      <c r="H1193" s="134"/>
      <c r="I1193" s="132"/>
      <c r="J1193" s="30"/>
      <c r="K1193" s="130"/>
      <c r="L1193" s="30"/>
      <c r="M1193" s="128"/>
      <c r="N1193" s="28"/>
      <c r="O1193" s="34"/>
      <c r="P1193" s="64"/>
      <c r="Q1193" s="35"/>
    </row>
    <row r="1194" spans="1:17" ht="15" customHeight="1" x14ac:dyDescent="0.2">
      <c r="A1194" s="127" t="s">
        <v>712</v>
      </c>
      <c r="B1194" s="135" t="s">
        <v>2269</v>
      </c>
      <c r="C1194" s="127" t="s">
        <v>54</v>
      </c>
      <c r="D1194" s="28"/>
      <c r="E1194" s="133">
        <v>43273</v>
      </c>
      <c r="F1194" s="133">
        <v>43276</v>
      </c>
      <c r="G1194" s="133">
        <v>43301</v>
      </c>
      <c r="H1194" s="133"/>
      <c r="I1194" s="131" t="s">
        <v>28</v>
      </c>
      <c r="J1194" s="30"/>
      <c r="K1194" s="129" t="s">
        <v>86</v>
      </c>
      <c r="L1194" s="30"/>
      <c r="M1194" s="127" t="s">
        <v>73</v>
      </c>
      <c r="N1194" s="28"/>
      <c r="O1194" s="33"/>
      <c r="P1194" s="63"/>
      <c r="Q1194" s="35"/>
    </row>
    <row r="1195" spans="1:17" ht="15" customHeight="1" x14ac:dyDescent="0.2">
      <c r="A1195" s="128"/>
      <c r="B1195" s="136"/>
      <c r="C1195" s="128"/>
      <c r="D1195" s="28"/>
      <c r="E1195" s="134"/>
      <c r="F1195" s="134"/>
      <c r="G1195" s="134"/>
      <c r="H1195" s="134"/>
      <c r="I1195" s="132"/>
      <c r="J1195" s="30"/>
      <c r="K1195" s="130"/>
      <c r="L1195" s="30"/>
      <c r="M1195" s="128"/>
      <c r="N1195" s="28"/>
      <c r="O1195" s="34"/>
      <c r="P1195" s="64"/>
      <c r="Q1195" s="35"/>
    </row>
    <row r="1196" spans="1:17" ht="15" customHeight="1" x14ac:dyDescent="0.2">
      <c r="A1196" s="127" t="s">
        <v>713</v>
      </c>
      <c r="B1196" s="135" t="s">
        <v>2270</v>
      </c>
      <c r="C1196" s="127" t="s">
        <v>54</v>
      </c>
      <c r="D1196" s="28"/>
      <c r="E1196" s="133">
        <v>43273</v>
      </c>
      <c r="F1196" s="133">
        <v>43276</v>
      </c>
      <c r="G1196" s="133">
        <v>43301</v>
      </c>
      <c r="H1196" s="133">
        <v>43292</v>
      </c>
      <c r="I1196" s="131" t="s">
        <v>16</v>
      </c>
      <c r="J1196" s="30"/>
      <c r="K1196" s="129" t="s">
        <v>94</v>
      </c>
      <c r="L1196" s="30"/>
      <c r="M1196" s="127" t="s">
        <v>14</v>
      </c>
      <c r="N1196" s="28"/>
      <c r="O1196" s="33"/>
      <c r="P1196" s="63"/>
      <c r="Q1196" s="35"/>
    </row>
    <row r="1197" spans="1:17" ht="15" customHeight="1" x14ac:dyDescent="0.2">
      <c r="A1197" s="128"/>
      <c r="B1197" s="136"/>
      <c r="C1197" s="128"/>
      <c r="D1197" s="28"/>
      <c r="E1197" s="134"/>
      <c r="F1197" s="134"/>
      <c r="G1197" s="134"/>
      <c r="H1197" s="134"/>
      <c r="I1197" s="132"/>
      <c r="J1197" s="30"/>
      <c r="K1197" s="130"/>
      <c r="L1197" s="30"/>
      <c r="M1197" s="128"/>
      <c r="N1197" s="28"/>
      <c r="O1197" s="34"/>
      <c r="P1197" s="64"/>
      <c r="Q1197" s="35"/>
    </row>
    <row r="1198" spans="1:17" ht="15" customHeight="1" x14ac:dyDescent="0.2">
      <c r="A1198" s="127" t="s">
        <v>714</v>
      </c>
      <c r="B1198" s="135" t="s">
        <v>2271</v>
      </c>
      <c r="C1198" s="127" t="s">
        <v>54</v>
      </c>
      <c r="D1198" s="28"/>
      <c r="E1198" s="133">
        <v>43273</v>
      </c>
      <c r="F1198" s="133">
        <v>43276</v>
      </c>
      <c r="G1198" s="133">
        <v>43301</v>
      </c>
      <c r="H1198" s="133">
        <v>43297</v>
      </c>
      <c r="I1198" s="131" t="s">
        <v>16</v>
      </c>
      <c r="J1198" s="30"/>
      <c r="K1198" s="129" t="s">
        <v>94</v>
      </c>
      <c r="L1198" s="30"/>
      <c r="M1198" s="127" t="s">
        <v>15</v>
      </c>
      <c r="N1198" s="28"/>
      <c r="O1198" s="33" t="s">
        <v>82</v>
      </c>
      <c r="P1198" s="63" t="s">
        <v>2370</v>
      </c>
      <c r="Q1198" s="35"/>
    </row>
    <row r="1199" spans="1:17" ht="15" customHeight="1" x14ac:dyDescent="0.2">
      <c r="A1199" s="128"/>
      <c r="B1199" s="136"/>
      <c r="C1199" s="128"/>
      <c r="D1199" s="28"/>
      <c r="E1199" s="134"/>
      <c r="F1199" s="134"/>
      <c r="G1199" s="134"/>
      <c r="H1199" s="134"/>
      <c r="I1199" s="132"/>
      <c r="J1199" s="30"/>
      <c r="K1199" s="130"/>
      <c r="L1199" s="30"/>
      <c r="M1199" s="128"/>
      <c r="N1199" s="28"/>
      <c r="O1199" s="34"/>
      <c r="P1199" s="64"/>
      <c r="Q1199" s="35"/>
    </row>
    <row r="1200" spans="1:17" ht="15" customHeight="1" x14ac:dyDescent="0.2">
      <c r="A1200" s="127" t="s">
        <v>715</v>
      </c>
      <c r="B1200" s="135" t="s">
        <v>2272</v>
      </c>
      <c r="C1200" s="127" t="s">
        <v>54</v>
      </c>
      <c r="D1200" s="28"/>
      <c r="E1200" s="133">
        <v>43276</v>
      </c>
      <c r="F1200" s="133">
        <v>43277</v>
      </c>
      <c r="G1200" s="133">
        <v>43304</v>
      </c>
      <c r="H1200" s="133">
        <v>43305</v>
      </c>
      <c r="I1200" s="131" t="s">
        <v>28</v>
      </c>
      <c r="J1200" s="30"/>
      <c r="K1200" s="129" t="s">
        <v>94</v>
      </c>
      <c r="L1200" s="30"/>
      <c r="M1200" s="127" t="s">
        <v>15</v>
      </c>
      <c r="N1200" s="28"/>
      <c r="O1200" s="33" t="s">
        <v>72</v>
      </c>
      <c r="P1200" s="63"/>
      <c r="Q1200" s="35"/>
    </row>
    <row r="1201" spans="1:17" ht="15" customHeight="1" x14ac:dyDescent="0.2">
      <c r="A1201" s="128"/>
      <c r="B1201" s="136"/>
      <c r="C1201" s="128"/>
      <c r="D1201" s="28"/>
      <c r="E1201" s="134"/>
      <c r="F1201" s="134"/>
      <c r="G1201" s="134"/>
      <c r="H1201" s="134"/>
      <c r="I1201" s="132"/>
      <c r="J1201" s="30"/>
      <c r="K1201" s="130"/>
      <c r="L1201" s="30"/>
      <c r="M1201" s="128"/>
      <c r="N1201" s="28"/>
      <c r="O1201" s="34"/>
      <c r="P1201" s="64"/>
      <c r="Q1201" s="35"/>
    </row>
    <row r="1202" spans="1:17" ht="15" customHeight="1" x14ac:dyDescent="0.2">
      <c r="A1202" s="127" t="s">
        <v>716</v>
      </c>
      <c r="B1202" s="135" t="s">
        <v>2273</v>
      </c>
      <c r="C1202" s="127" t="s">
        <v>54</v>
      </c>
      <c r="D1202" s="28"/>
      <c r="E1202" s="133">
        <v>43276</v>
      </c>
      <c r="F1202" s="133">
        <v>43277</v>
      </c>
      <c r="G1202" s="133">
        <v>43304</v>
      </c>
      <c r="H1202" s="133">
        <v>43279</v>
      </c>
      <c r="I1202" s="131" t="s">
        <v>16</v>
      </c>
      <c r="J1202" s="30"/>
      <c r="K1202" s="129" t="s">
        <v>94</v>
      </c>
      <c r="L1202" s="30"/>
      <c r="M1202" s="127" t="s">
        <v>14</v>
      </c>
      <c r="N1202" s="28"/>
      <c r="O1202" s="33"/>
      <c r="P1202" s="63"/>
      <c r="Q1202" s="35"/>
    </row>
    <row r="1203" spans="1:17" ht="15" customHeight="1" x14ac:dyDescent="0.2">
      <c r="A1203" s="128"/>
      <c r="B1203" s="136"/>
      <c r="C1203" s="128"/>
      <c r="D1203" s="28"/>
      <c r="E1203" s="134"/>
      <c r="F1203" s="134"/>
      <c r="G1203" s="134"/>
      <c r="H1203" s="134"/>
      <c r="I1203" s="132"/>
      <c r="J1203" s="30"/>
      <c r="K1203" s="130"/>
      <c r="L1203" s="30"/>
      <c r="M1203" s="128"/>
      <c r="N1203" s="28"/>
      <c r="O1203" s="34"/>
      <c r="P1203" s="64"/>
      <c r="Q1203" s="35"/>
    </row>
    <row r="1204" spans="1:17" ht="15" customHeight="1" x14ac:dyDescent="0.2">
      <c r="A1204" s="127" t="s">
        <v>717</v>
      </c>
      <c r="B1204" s="135" t="s">
        <v>2274</v>
      </c>
      <c r="C1204" s="127" t="s">
        <v>54</v>
      </c>
      <c r="D1204" s="28"/>
      <c r="E1204" s="133">
        <v>43276</v>
      </c>
      <c r="F1204" s="133">
        <v>43277</v>
      </c>
      <c r="G1204" s="133">
        <v>43304</v>
      </c>
      <c r="H1204" s="133">
        <v>43284</v>
      </c>
      <c r="I1204" s="131" t="s">
        <v>16</v>
      </c>
      <c r="J1204" s="30"/>
      <c r="K1204" s="129" t="s">
        <v>94</v>
      </c>
      <c r="L1204" s="30"/>
      <c r="M1204" s="127" t="s">
        <v>14</v>
      </c>
      <c r="N1204" s="28"/>
      <c r="O1204" s="33"/>
      <c r="P1204" s="63"/>
      <c r="Q1204" s="35"/>
    </row>
    <row r="1205" spans="1:17" ht="15" customHeight="1" x14ac:dyDescent="0.2">
      <c r="A1205" s="128"/>
      <c r="B1205" s="136"/>
      <c r="C1205" s="128"/>
      <c r="D1205" s="28"/>
      <c r="E1205" s="134"/>
      <c r="F1205" s="134"/>
      <c r="G1205" s="134"/>
      <c r="H1205" s="134"/>
      <c r="I1205" s="132"/>
      <c r="J1205" s="30"/>
      <c r="K1205" s="130"/>
      <c r="L1205" s="30"/>
      <c r="M1205" s="128"/>
      <c r="N1205" s="28"/>
      <c r="O1205" s="34"/>
      <c r="P1205" s="64"/>
      <c r="Q1205" s="35"/>
    </row>
    <row r="1206" spans="1:17" ht="15" customHeight="1" x14ac:dyDescent="0.2">
      <c r="A1206" s="127" t="s">
        <v>718</v>
      </c>
      <c r="B1206" s="135" t="s">
        <v>2275</v>
      </c>
      <c r="C1206" s="127" t="s">
        <v>54</v>
      </c>
      <c r="D1206" s="28"/>
      <c r="E1206" s="133">
        <v>43276</v>
      </c>
      <c r="F1206" s="133">
        <v>43277</v>
      </c>
      <c r="G1206" s="133">
        <v>43304</v>
      </c>
      <c r="H1206" s="133">
        <v>43290</v>
      </c>
      <c r="I1206" s="131" t="s">
        <v>16</v>
      </c>
      <c r="J1206" s="30"/>
      <c r="K1206" s="129" t="s">
        <v>94</v>
      </c>
      <c r="L1206" s="30"/>
      <c r="M1206" s="127" t="s">
        <v>15</v>
      </c>
      <c r="N1206" s="28"/>
      <c r="O1206" s="33" t="s">
        <v>82</v>
      </c>
      <c r="P1206" s="63" t="s">
        <v>2334</v>
      </c>
      <c r="Q1206" s="35"/>
    </row>
    <row r="1207" spans="1:17" ht="15" customHeight="1" x14ac:dyDescent="0.2">
      <c r="A1207" s="128"/>
      <c r="B1207" s="136"/>
      <c r="C1207" s="128"/>
      <c r="D1207" s="28"/>
      <c r="E1207" s="134"/>
      <c r="F1207" s="134"/>
      <c r="G1207" s="134"/>
      <c r="H1207" s="134"/>
      <c r="I1207" s="132"/>
      <c r="J1207" s="30"/>
      <c r="K1207" s="130"/>
      <c r="L1207" s="30"/>
      <c r="M1207" s="128"/>
      <c r="N1207" s="28"/>
      <c r="O1207" s="34"/>
      <c r="P1207" s="64"/>
      <c r="Q1207" s="35"/>
    </row>
    <row r="1208" spans="1:17" ht="15" customHeight="1" x14ac:dyDescent="0.2">
      <c r="A1208" s="127" t="s">
        <v>719</v>
      </c>
      <c r="B1208" s="135" t="s">
        <v>2276</v>
      </c>
      <c r="C1208" s="127" t="s">
        <v>54</v>
      </c>
      <c r="D1208" s="28"/>
      <c r="E1208" s="133">
        <v>43276</v>
      </c>
      <c r="F1208" s="133">
        <v>43277</v>
      </c>
      <c r="G1208" s="133">
        <v>43304</v>
      </c>
      <c r="H1208" s="133"/>
      <c r="I1208" s="131" t="s">
        <v>28</v>
      </c>
      <c r="J1208" s="30"/>
      <c r="K1208" s="129" t="s">
        <v>86</v>
      </c>
      <c r="L1208" s="30"/>
      <c r="M1208" s="127" t="s">
        <v>73</v>
      </c>
      <c r="N1208" s="28"/>
      <c r="O1208" s="33"/>
      <c r="P1208" s="63"/>
      <c r="Q1208" s="35"/>
    </row>
    <row r="1209" spans="1:17" ht="15" customHeight="1" x14ac:dyDescent="0.2">
      <c r="A1209" s="128"/>
      <c r="B1209" s="136"/>
      <c r="C1209" s="128"/>
      <c r="D1209" s="28"/>
      <c r="E1209" s="134"/>
      <c r="F1209" s="134"/>
      <c r="G1209" s="134"/>
      <c r="H1209" s="134"/>
      <c r="I1209" s="132"/>
      <c r="J1209" s="30"/>
      <c r="K1209" s="130"/>
      <c r="L1209" s="30"/>
      <c r="M1209" s="128"/>
      <c r="N1209" s="28"/>
      <c r="O1209" s="34"/>
      <c r="P1209" s="64"/>
      <c r="Q1209" s="35"/>
    </row>
    <row r="1210" spans="1:17" ht="15" customHeight="1" x14ac:dyDescent="0.2">
      <c r="A1210" s="127" t="s">
        <v>720</v>
      </c>
      <c r="B1210" s="135" t="s">
        <v>2277</v>
      </c>
      <c r="C1210" s="127" t="s">
        <v>54</v>
      </c>
      <c r="D1210" s="28"/>
      <c r="E1210" s="133">
        <v>43276</v>
      </c>
      <c r="F1210" s="133">
        <v>43277</v>
      </c>
      <c r="G1210" s="133">
        <v>43304</v>
      </c>
      <c r="H1210" s="133">
        <v>43298</v>
      </c>
      <c r="I1210" s="131" t="s">
        <v>16</v>
      </c>
      <c r="J1210" s="30"/>
      <c r="K1210" s="129" t="s">
        <v>94</v>
      </c>
      <c r="L1210" s="30"/>
      <c r="M1210" s="127" t="s">
        <v>14</v>
      </c>
      <c r="N1210" s="28"/>
      <c r="O1210" s="33"/>
      <c r="P1210" s="63"/>
      <c r="Q1210" s="35"/>
    </row>
    <row r="1211" spans="1:17" ht="15" customHeight="1" x14ac:dyDescent="0.2">
      <c r="A1211" s="128"/>
      <c r="B1211" s="136"/>
      <c r="C1211" s="128"/>
      <c r="D1211" s="28"/>
      <c r="E1211" s="134"/>
      <c r="F1211" s="134"/>
      <c r="G1211" s="134"/>
      <c r="H1211" s="134"/>
      <c r="I1211" s="132"/>
      <c r="J1211" s="30"/>
      <c r="K1211" s="130"/>
      <c r="L1211" s="30"/>
      <c r="M1211" s="128"/>
      <c r="N1211" s="28"/>
      <c r="O1211" s="34"/>
      <c r="P1211" s="64"/>
      <c r="Q1211" s="35"/>
    </row>
    <row r="1212" spans="1:17" ht="15" customHeight="1" x14ac:dyDescent="0.2">
      <c r="A1212" s="127" t="s">
        <v>721</v>
      </c>
      <c r="B1212" s="135" t="s">
        <v>2278</v>
      </c>
      <c r="C1212" s="127" t="s">
        <v>54</v>
      </c>
      <c r="D1212" s="28"/>
      <c r="E1212" s="133">
        <v>43276</v>
      </c>
      <c r="F1212" s="133">
        <v>43277</v>
      </c>
      <c r="G1212" s="133">
        <v>43304</v>
      </c>
      <c r="H1212" s="133">
        <v>43290</v>
      </c>
      <c r="I1212" s="131" t="s">
        <v>16</v>
      </c>
      <c r="J1212" s="30"/>
      <c r="K1212" s="129" t="s">
        <v>94</v>
      </c>
      <c r="L1212" s="30"/>
      <c r="M1212" s="127" t="s">
        <v>15</v>
      </c>
      <c r="N1212" s="28"/>
      <c r="O1212" s="33"/>
      <c r="P1212" s="63" t="s">
        <v>2342</v>
      </c>
      <c r="Q1212" s="35"/>
    </row>
    <row r="1213" spans="1:17" ht="15" customHeight="1" x14ac:dyDescent="0.2">
      <c r="A1213" s="128"/>
      <c r="B1213" s="136"/>
      <c r="C1213" s="128"/>
      <c r="D1213" s="28"/>
      <c r="E1213" s="134"/>
      <c r="F1213" s="134"/>
      <c r="G1213" s="134"/>
      <c r="H1213" s="134"/>
      <c r="I1213" s="132"/>
      <c r="J1213" s="30"/>
      <c r="K1213" s="130"/>
      <c r="L1213" s="30"/>
      <c r="M1213" s="128"/>
      <c r="N1213" s="28"/>
      <c r="O1213" s="34"/>
      <c r="P1213" s="64"/>
      <c r="Q1213" s="35"/>
    </row>
    <row r="1214" spans="1:17" ht="15" customHeight="1" x14ac:dyDescent="0.2">
      <c r="A1214" s="127" t="s">
        <v>722</v>
      </c>
      <c r="B1214" s="135" t="s">
        <v>2279</v>
      </c>
      <c r="C1214" s="127" t="s">
        <v>54</v>
      </c>
      <c r="D1214" s="28"/>
      <c r="E1214" s="133">
        <v>43277</v>
      </c>
      <c r="F1214" s="133">
        <v>43278</v>
      </c>
      <c r="G1214" s="133">
        <v>43305</v>
      </c>
      <c r="H1214" s="133">
        <v>43297</v>
      </c>
      <c r="I1214" s="131" t="s">
        <v>16</v>
      </c>
      <c r="J1214" s="30"/>
      <c r="K1214" s="129" t="s">
        <v>94</v>
      </c>
      <c r="L1214" s="30"/>
      <c r="M1214" s="127" t="s">
        <v>14</v>
      </c>
      <c r="N1214" s="28"/>
      <c r="O1214" s="33"/>
      <c r="P1214" s="63" t="s">
        <v>2287</v>
      </c>
      <c r="Q1214" s="35"/>
    </row>
    <row r="1215" spans="1:17" ht="15" customHeight="1" x14ac:dyDescent="0.2">
      <c r="A1215" s="128"/>
      <c r="B1215" s="136"/>
      <c r="C1215" s="128"/>
      <c r="D1215" s="28"/>
      <c r="E1215" s="134"/>
      <c r="F1215" s="134"/>
      <c r="G1215" s="134"/>
      <c r="H1215" s="134"/>
      <c r="I1215" s="132"/>
      <c r="J1215" s="30"/>
      <c r="K1215" s="130"/>
      <c r="L1215" s="30"/>
      <c r="M1215" s="128"/>
      <c r="N1215" s="28"/>
      <c r="O1215" s="34"/>
      <c r="P1215" s="64" t="s">
        <v>2289</v>
      </c>
      <c r="Q1215" s="35"/>
    </row>
    <row r="1216" spans="1:17" ht="15" customHeight="1" x14ac:dyDescent="0.2">
      <c r="A1216" s="127" t="s">
        <v>723</v>
      </c>
      <c r="B1216" s="135" t="s">
        <v>2280</v>
      </c>
      <c r="C1216" s="127" t="s">
        <v>54</v>
      </c>
      <c r="D1216" s="28"/>
      <c r="E1216" s="133">
        <v>43277</v>
      </c>
      <c r="F1216" s="133">
        <v>43278</v>
      </c>
      <c r="G1216" s="133">
        <v>43305</v>
      </c>
      <c r="H1216" s="133">
        <v>43311</v>
      </c>
      <c r="I1216" s="131" t="s">
        <v>28</v>
      </c>
      <c r="J1216" s="30"/>
      <c r="K1216" s="129" t="s">
        <v>94</v>
      </c>
      <c r="L1216" s="30"/>
      <c r="M1216" s="127" t="s">
        <v>14</v>
      </c>
      <c r="N1216" s="28"/>
      <c r="O1216" s="33"/>
      <c r="P1216" s="63"/>
      <c r="Q1216" s="35"/>
    </row>
    <row r="1217" spans="1:17" ht="15" customHeight="1" x14ac:dyDescent="0.2">
      <c r="A1217" s="128"/>
      <c r="B1217" s="136"/>
      <c r="C1217" s="128"/>
      <c r="D1217" s="28"/>
      <c r="E1217" s="134"/>
      <c r="F1217" s="134"/>
      <c r="G1217" s="134"/>
      <c r="H1217" s="134"/>
      <c r="I1217" s="132"/>
      <c r="J1217" s="30"/>
      <c r="K1217" s="130"/>
      <c r="L1217" s="30"/>
      <c r="M1217" s="128"/>
      <c r="N1217" s="28"/>
      <c r="O1217" s="34"/>
      <c r="P1217" s="64"/>
      <c r="Q1217" s="35"/>
    </row>
    <row r="1218" spans="1:17" ht="15" customHeight="1" x14ac:dyDescent="0.2">
      <c r="A1218" s="127" t="s">
        <v>724</v>
      </c>
      <c r="B1218" s="135" t="s">
        <v>2281</v>
      </c>
      <c r="C1218" s="127" t="s">
        <v>54</v>
      </c>
      <c r="D1218" s="28"/>
      <c r="E1218" s="133">
        <v>43277</v>
      </c>
      <c r="F1218" s="133">
        <v>43278</v>
      </c>
      <c r="G1218" s="133">
        <v>43305</v>
      </c>
      <c r="H1218" s="133">
        <v>43290</v>
      </c>
      <c r="I1218" s="131" t="s">
        <v>16</v>
      </c>
      <c r="J1218" s="30"/>
      <c r="K1218" s="129" t="s">
        <v>94</v>
      </c>
      <c r="L1218" s="30"/>
      <c r="M1218" s="127" t="s">
        <v>14</v>
      </c>
      <c r="N1218" s="28"/>
      <c r="O1218" s="33"/>
      <c r="P1218" s="63"/>
      <c r="Q1218" s="35"/>
    </row>
    <row r="1219" spans="1:17" ht="15" customHeight="1" x14ac:dyDescent="0.2">
      <c r="A1219" s="128"/>
      <c r="B1219" s="136"/>
      <c r="C1219" s="128"/>
      <c r="D1219" s="28"/>
      <c r="E1219" s="134"/>
      <c r="F1219" s="134"/>
      <c r="G1219" s="134"/>
      <c r="H1219" s="134"/>
      <c r="I1219" s="132"/>
      <c r="J1219" s="30"/>
      <c r="K1219" s="130"/>
      <c r="L1219" s="30"/>
      <c r="M1219" s="128"/>
      <c r="N1219" s="28"/>
      <c r="O1219" s="34"/>
      <c r="P1219" s="64"/>
      <c r="Q1219" s="35"/>
    </row>
    <row r="1220" spans="1:17" ht="15" customHeight="1" x14ac:dyDescent="0.2">
      <c r="A1220" s="127" t="s">
        <v>725</v>
      </c>
      <c r="B1220" s="135" t="s">
        <v>2282</v>
      </c>
      <c r="C1220" s="127" t="s">
        <v>54</v>
      </c>
      <c r="D1220" s="28"/>
      <c r="E1220" s="133">
        <v>43277</v>
      </c>
      <c r="F1220" s="133">
        <v>43278</v>
      </c>
      <c r="G1220" s="133">
        <v>43305</v>
      </c>
      <c r="H1220" s="133">
        <v>43278</v>
      </c>
      <c r="I1220" s="131" t="s">
        <v>16</v>
      </c>
      <c r="J1220" s="30"/>
      <c r="K1220" s="129" t="s">
        <v>94</v>
      </c>
      <c r="L1220" s="30"/>
      <c r="M1220" s="127" t="s">
        <v>15</v>
      </c>
      <c r="N1220" s="28"/>
      <c r="O1220" s="33"/>
      <c r="P1220" s="63"/>
      <c r="Q1220" s="35"/>
    </row>
    <row r="1221" spans="1:17" ht="15" customHeight="1" x14ac:dyDescent="0.2">
      <c r="A1221" s="128"/>
      <c r="B1221" s="136"/>
      <c r="C1221" s="128"/>
      <c r="D1221" s="28"/>
      <c r="E1221" s="134"/>
      <c r="F1221" s="134"/>
      <c r="G1221" s="134"/>
      <c r="H1221" s="134"/>
      <c r="I1221" s="132"/>
      <c r="J1221" s="30"/>
      <c r="K1221" s="130"/>
      <c r="L1221" s="30"/>
      <c r="M1221" s="128"/>
      <c r="N1221" s="28"/>
      <c r="O1221" s="34" t="s">
        <v>82</v>
      </c>
      <c r="P1221" s="64"/>
      <c r="Q1221" s="35"/>
    </row>
    <row r="1222" spans="1:17" ht="15" customHeight="1" x14ac:dyDescent="0.2">
      <c r="A1222" s="127" t="s">
        <v>726</v>
      </c>
      <c r="B1222" s="135" t="s">
        <v>2283</v>
      </c>
      <c r="C1222" s="127" t="s">
        <v>54</v>
      </c>
      <c r="D1222" s="28"/>
      <c r="E1222" s="133">
        <v>43277</v>
      </c>
      <c r="F1222" s="133">
        <v>43278</v>
      </c>
      <c r="G1222" s="133">
        <v>43305</v>
      </c>
      <c r="H1222" s="133">
        <v>43297</v>
      </c>
      <c r="I1222" s="131" t="s">
        <v>16</v>
      </c>
      <c r="J1222" s="30"/>
      <c r="K1222" s="129" t="s">
        <v>94</v>
      </c>
      <c r="L1222" s="30"/>
      <c r="M1222" s="127" t="s">
        <v>70</v>
      </c>
      <c r="N1222" s="28"/>
      <c r="O1222" s="33"/>
      <c r="P1222" s="63"/>
      <c r="Q1222" s="35"/>
    </row>
    <row r="1223" spans="1:17" ht="15" customHeight="1" x14ac:dyDescent="0.2">
      <c r="A1223" s="128"/>
      <c r="B1223" s="136"/>
      <c r="C1223" s="128"/>
      <c r="D1223" s="28"/>
      <c r="E1223" s="134"/>
      <c r="F1223" s="134"/>
      <c r="G1223" s="134"/>
      <c r="H1223" s="134"/>
      <c r="I1223" s="132"/>
      <c r="J1223" s="30"/>
      <c r="K1223" s="130"/>
      <c r="L1223" s="30"/>
      <c r="M1223" s="128"/>
      <c r="N1223" s="28"/>
      <c r="O1223" s="34"/>
      <c r="P1223" s="64"/>
      <c r="Q1223" s="35"/>
    </row>
    <row r="1224" spans="1:17" ht="15" customHeight="1" x14ac:dyDescent="0.2">
      <c r="A1224" s="127" t="s">
        <v>727</v>
      </c>
      <c r="B1224" s="62" t="s">
        <v>2284</v>
      </c>
      <c r="C1224" s="127" t="s">
        <v>54</v>
      </c>
      <c r="D1224" s="28"/>
      <c r="E1224" s="133">
        <v>43277</v>
      </c>
      <c r="F1224" s="133">
        <v>43278</v>
      </c>
      <c r="G1224" s="133">
        <v>43305</v>
      </c>
      <c r="H1224" s="133">
        <v>43278</v>
      </c>
      <c r="I1224" s="131" t="s">
        <v>16</v>
      </c>
      <c r="J1224" s="30"/>
      <c r="K1224" s="129" t="s">
        <v>94</v>
      </c>
      <c r="L1224" s="30"/>
      <c r="M1224" s="127" t="s">
        <v>15</v>
      </c>
      <c r="N1224" s="28"/>
      <c r="O1224" s="33"/>
      <c r="P1224" s="63"/>
      <c r="Q1224" s="35"/>
    </row>
    <row r="1225" spans="1:17" ht="15" customHeight="1" x14ac:dyDescent="0.2">
      <c r="A1225" s="128"/>
      <c r="B1225" s="90" t="s">
        <v>2285</v>
      </c>
      <c r="C1225" s="128"/>
      <c r="D1225" s="28"/>
      <c r="E1225" s="134"/>
      <c r="F1225" s="134"/>
      <c r="G1225" s="134"/>
      <c r="H1225" s="134"/>
      <c r="I1225" s="132"/>
      <c r="J1225" s="30"/>
      <c r="K1225" s="130"/>
      <c r="L1225" s="30"/>
      <c r="M1225" s="128"/>
      <c r="N1225" s="28"/>
      <c r="O1225" s="34"/>
      <c r="P1225" s="64" t="s">
        <v>2286</v>
      </c>
      <c r="Q1225" s="35"/>
    </row>
    <row r="1226" spans="1:17" ht="15" customHeight="1" x14ac:dyDescent="0.2">
      <c r="A1226" s="127" t="s">
        <v>728</v>
      </c>
      <c r="B1226" s="135" t="s">
        <v>2288</v>
      </c>
      <c r="C1226" s="127" t="s">
        <v>54</v>
      </c>
      <c r="D1226" s="28"/>
      <c r="E1226" s="133">
        <v>43278</v>
      </c>
      <c r="F1226" s="133">
        <v>43279</v>
      </c>
      <c r="G1226" s="133">
        <v>43306</v>
      </c>
      <c r="H1226" s="133">
        <v>43297</v>
      </c>
      <c r="I1226" s="131" t="s">
        <v>16</v>
      </c>
      <c r="J1226" s="30"/>
      <c r="K1226" s="129" t="s">
        <v>94</v>
      </c>
      <c r="L1226" s="30"/>
      <c r="M1226" s="127" t="s">
        <v>14</v>
      </c>
      <c r="N1226" s="28"/>
      <c r="O1226" s="33"/>
      <c r="P1226" s="63"/>
      <c r="Q1226" s="35"/>
    </row>
    <row r="1227" spans="1:17" ht="15" customHeight="1" x14ac:dyDescent="0.2">
      <c r="A1227" s="128"/>
      <c r="B1227" s="136"/>
      <c r="C1227" s="128"/>
      <c r="D1227" s="28"/>
      <c r="E1227" s="134"/>
      <c r="F1227" s="134"/>
      <c r="G1227" s="134"/>
      <c r="H1227" s="134"/>
      <c r="I1227" s="132"/>
      <c r="J1227" s="30"/>
      <c r="K1227" s="130"/>
      <c r="L1227" s="30"/>
      <c r="M1227" s="128"/>
      <c r="N1227" s="28"/>
      <c r="O1227" s="34"/>
      <c r="P1227" s="64"/>
      <c r="Q1227" s="35"/>
    </row>
    <row r="1228" spans="1:17" ht="15" customHeight="1" x14ac:dyDescent="0.2">
      <c r="A1228" s="127" t="s">
        <v>729</v>
      </c>
      <c r="B1228" s="91" t="s">
        <v>2290</v>
      </c>
      <c r="C1228" s="127" t="s">
        <v>54</v>
      </c>
      <c r="D1228" s="28"/>
      <c r="E1228" s="133">
        <v>43278</v>
      </c>
      <c r="F1228" s="133">
        <v>43279</v>
      </c>
      <c r="G1228" s="133">
        <v>43306</v>
      </c>
      <c r="H1228" s="133"/>
      <c r="I1228" s="131" t="s">
        <v>28</v>
      </c>
      <c r="J1228" s="30"/>
      <c r="K1228" s="129" t="s">
        <v>86</v>
      </c>
      <c r="L1228" s="30"/>
      <c r="M1228" s="127" t="s">
        <v>73</v>
      </c>
      <c r="N1228" s="28"/>
      <c r="O1228" s="33"/>
      <c r="P1228" s="63"/>
      <c r="Q1228" s="35"/>
    </row>
    <row r="1229" spans="1:17" ht="15" customHeight="1" x14ac:dyDescent="0.2">
      <c r="A1229" s="128"/>
      <c r="B1229" s="92" t="s">
        <v>2291</v>
      </c>
      <c r="C1229" s="128"/>
      <c r="D1229" s="28"/>
      <c r="E1229" s="134"/>
      <c r="F1229" s="134"/>
      <c r="G1229" s="134"/>
      <c r="H1229" s="134"/>
      <c r="I1229" s="132"/>
      <c r="J1229" s="30"/>
      <c r="K1229" s="130"/>
      <c r="L1229" s="30"/>
      <c r="M1229" s="128"/>
      <c r="N1229" s="28"/>
      <c r="O1229" s="34"/>
      <c r="P1229" s="64"/>
      <c r="Q1229" s="35"/>
    </row>
    <row r="1230" spans="1:17" ht="15" customHeight="1" x14ac:dyDescent="0.2">
      <c r="A1230" s="127" t="s">
        <v>730</v>
      </c>
      <c r="B1230" s="148" t="s">
        <v>2292</v>
      </c>
      <c r="C1230" s="127" t="s">
        <v>54</v>
      </c>
      <c r="D1230" s="28"/>
      <c r="E1230" s="133">
        <v>43279</v>
      </c>
      <c r="F1230" s="133">
        <v>43280</v>
      </c>
      <c r="G1230" s="133">
        <v>43307</v>
      </c>
      <c r="H1230" s="133">
        <v>43300</v>
      </c>
      <c r="I1230" s="131" t="s">
        <v>16</v>
      </c>
      <c r="J1230" s="30"/>
      <c r="K1230" s="129" t="s">
        <v>94</v>
      </c>
      <c r="L1230" s="30"/>
      <c r="M1230" s="127" t="s">
        <v>14</v>
      </c>
      <c r="N1230" s="28"/>
      <c r="O1230" s="33"/>
      <c r="P1230" s="63"/>
      <c r="Q1230" s="35"/>
    </row>
    <row r="1231" spans="1:17" ht="15" customHeight="1" x14ac:dyDescent="0.2">
      <c r="A1231" s="128"/>
      <c r="B1231" s="149"/>
      <c r="C1231" s="128"/>
      <c r="D1231" s="28"/>
      <c r="E1231" s="134"/>
      <c r="F1231" s="134"/>
      <c r="G1231" s="134"/>
      <c r="H1231" s="134"/>
      <c r="I1231" s="132"/>
      <c r="J1231" s="30"/>
      <c r="K1231" s="130"/>
      <c r="L1231" s="30"/>
      <c r="M1231" s="128"/>
      <c r="N1231" s="28"/>
      <c r="O1231" s="34"/>
      <c r="P1231" s="64"/>
      <c r="Q1231" s="35"/>
    </row>
    <row r="1232" spans="1:17" ht="15" customHeight="1" x14ac:dyDescent="0.2">
      <c r="A1232" s="127" t="s">
        <v>731</v>
      </c>
      <c r="B1232" s="135" t="s">
        <v>2293</v>
      </c>
      <c r="C1232" s="127" t="s">
        <v>54</v>
      </c>
      <c r="D1232" s="28"/>
      <c r="E1232" s="133">
        <v>43279</v>
      </c>
      <c r="F1232" s="133">
        <v>43280</v>
      </c>
      <c r="G1232" s="133">
        <v>43307</v>
      </c>
      <c r="H1232" s="133">
        <v>43284</v>
      </c>
      <c r="I1232" s="131" t="s">
        <v>16</v>
      </c>
      <c r="J1232" s="30"/>
      <c r="K1232" s="129" t="s">
        <v>94</v>
      </c>
      <c r="L1232" s="30"/>
      <c r="M1232" s="127" t="s">
        <v>15</v>
      </c>
      <c r="N1232" s="28"/>
      <c r="O1232" s="33"/>
      <c r="P1232" s="63"/>
      <c r="Q1232" s="35"/>
    </row>
    <row r="1233" spans="1:17" ht="15" customHeight="1" x14ac:dyDescent="0.2">
      <c r="A1233" s="128"/>
      <c r="B1233" s="136"/>
      <c r="C1233" s="128"/>
      <c r="D1233" s="28"/>
      <c r="E1233" s="134"/>
      <c r="F1233" s="134"/>
      <c r="G1233" s="134"/>
      <c r="H1233" s="134"/>
      <c r="I1233" s="132"/>
      <c r="J1233" s="30"/>
      <c r="K1233" s="130"/>
      <c r="L1233" s="30"/>
      <c r="M1233" s="128"/>
      <c r="N1233" s="28"/>
      <c r="O1233" s="34" t="s">
        <v>82</v>
      </c>
      <c r="P1233" s="64"/>
      <c r="Q1233" s="35"/>
    </row>
    <row r="1234" spans="1:17" ht="15" customHeight="1" x14ac:dyDescent="0.2">
      <c r="A1234" s="127" t="s">
        <v>732</v>
      </c>
      <c r="B1234" s="135" t="s">
        <v>2294</v>
      </c>
      <c r="C1234" s="127" t="s">
        <v>54</v>
      </c>
      <c r="D1234" s="28"/>
      <c r="E1234" s="133">
        <v>43279</v>
      </c>
      <c r="F1234" s="133">
        <v>43280</v>
      </c>
      <c r="G1234" s="133">
        <v>43307</v>
      </c>
      <c r="H1234" s="133">
        <v>43280</v>
      </c>
      <c r="I1234" s="131" t="s">
        <v>16</v>
      </c>
      <c r="J1234" s="30"/>
      <c r="K1234" s="129" t="s">
        <v>94</v>
      </c>
      <c r="L1234" s="30"/>
      <c r="M1234" s="127" t="s">
        <v>14</v>
      </c>
      <c r="N1234" s="28"/>
      <c r="O1234" s="33"/>
      <c r="P1234" s="63"/>
      <c r="Q1234" s="35"/>
    </row>
    <row r="1235" spans="1:17" ht="15" customHeight="1" x14ac:dyDescent="0.2">
      <c r="A1235" s="128"/>
      <c r="B1235" s="136"/>
      <c r="C1235" s="128"/>
      <c r="D1235" s="28"/>
      <c r="E1235" s="134"/>
      <c r="F1235" s="134"/>
      <c r="G1235" s="134"/>
      <c r="H1235" s="134"/>
      <c r="I1235" s="132"/>
      <c r="J1235" s="30"/>
      <c r="K1235" s="130"/>
      <c r="L1235" s="30"/>
      <c r="M1235" s="128"/>
      <c r="N1235" s="28"/>
      <c r="O1235" s="34"/>
      <c r="P1235" s="64"/>
      <c r="Q1235" s="35"/>
    </row>
    <row r="1236" spans="1:17" ht="15" customHeight="1" x14ac:dyDescent="0.2">
      <c r="A1236" s="127" t="s">
        <v>733</v>
      </c>
      <c r="B1236" s="148" t="s">
        <v>2295</v>
      </c>
      <c r="C1236" s="127" t="s">
        <v>54</v>
      </c>
      <c r="D1236" s="28"/>
      <c r="E1236" s="133">
        <v>43279</v>
      </c>
      <c r="F1236" s="133">
        <v>43280</v>
      </c>
      <c r="G1236" s="133">
        <v>43307</v>
      </c>
      <c r="H1236" s="133">
        <v>43301</v>
      </c>
      <c r="I1236" s="131" t="s">
        <v>16</v>
      </c>
      <c r="J1236" s="30"/>
      <c r="K1236" s="129" t="s">
        <v>94</v>
      </c>
      <c r="L1236" s="30"/>
      <c r="M1236" s="127" t="s">
        <v>14</v>
      </c>
      <c r="N1236" s="28"/>
      <c r="O1236" s="33"/>
      <c r="P1236" s="63"/>
      <c r="Q1236" s="35"/>
    </row>
    <row r="1237" spans="1:17" ht="15" customHeight="1" x14ac:dyDescent="0.2">
      <c r="A1237" s="128"/>
      <c r="B1237" s="149"/>
      <c r="C1237" s="128"/>
      <c r="D1237" s="28"/>
      <c r="E1237" s="134"/>
      <c r="F1237" s="134"/>
      <c r="G1237" s="134"/>
      <c r="H1237" s="134"/>
      <c r="I1237" s="132"/>
      <c r="J1237" s="30"/>
      <c r="K1237" s="130"/>
      <c r="L1237" s="30"/>
      <c r="M1237" s="128"/>
      <c r="N1237" s="28"/>
      <c r="O1237" s="34"/>
      <c r="P1237" s="64"/>
      <c r="Q1237" s="35"/>
    </row>
    <row r="1238" spans="1:17" ht="15" customHeight="1" x14ac:dyDescent="0.2">
      <c r="A1238" s="127" t="s">
        <v>734</v>
      </c>
      <c r="B1238" s="135" t="s">
        <v>2296</v>
      </c>
      <c r="C1238" s="127" t="s">
        <v>54</v>
      </c>
      <c r="D1238" s="28"/>
      <c r="E1238" s="133">
        <v>43279</v>
      </c>
      <c r="F1238" s="133">
        <v>43280</v>
      </c>
      <c r="G1238" s="133">
        <v>43307</v>
      </c>
      <c r="H1238" s="133">
        <v>43297</v>
      </c>
      <c r="I1238" s="131" t="s">
        <v>16</v>
      </c>
      <c r="J1238" s="30"/>
      <c r="K1238" s="129" t="s">
        <v>94</v>
      </c>
      <c r="L1238" s="30"/>
      <c r="M1238" s="127" t="s">
        <v>14</v>
      </c>
      <c r="N1238" s="28"/>
      <c r="O1238" s="33"/>
      <c r="P1238" s="63"/>
      <c r="Q1238" s="35"/>
    </row>
    <row r="1239" spans="1:17" ht="15" customHeight="1" x14ac:dyDescent="0.2">
      <c r="A1239" s="128"/>
      <c r="B1239" s="136"/>
      <c r="C1239" s="128"/>
      <c r="D1239" s="28"/>
      <c r="E1239" s="134"/>
      <c r="F1239" s="134"/>
      <c r="G1239" s="134"/>
      <c r="H1239" s="134"/>
      <c r="I1239" s="132"/>
      <c r="J1239" s="30"/>
      <c r="K1239" s="130"/>
      <c r="L1239" s="30"/>
      <c r="M1239" s="128"/>
      <c r="N1239" s="28"/>
      <c r="O1239" s="34"/>
      <c r="P1239" s="64"/>
      <c r="Q1239" s="35"/>
    </row>
    <row r="1240" spans="1:17" ht="15" customHeight="1" x14ac:dyDescent="0.2">
      <c r="A1240" s="127" t="s">
        <v>735</v>
      </c>
      <c r="B1240" s="148" t="s">
        <v>2297</v>
      </c>
      <c r="C1240" s="127" t="s">
        <v>54</v>
      </c>
      <c r="D1240" s="28"/>
      <c r="E1240" s="133">
        <v>43279</v>
      </c>
      <c r="F1240" s="133">
        <v>43280</v>
      </c>
      <c r="G1240" s="133">
        <v>43307</v>
      </c>
      <c r="H1240" s="133">
        <v>43301</v>
      </c>
      <c r="I1240" s="131" t="s">
        <v>16</v>
      </c>
      <c r="J1240" s="30"/>
      <c r="K1240" s="129" t="s">
        <v>94</v>
      </c>
      <c r="L1240" s="30"/>
      <c r="M1240" s="127" t="s">
        <v>14</v>
      </c>
      <c r="N1240" s="28"/>
      <c r="O1240" s="33"/>
      <c r="P1240" s="63"/>
      <c r="Q1240" s="35"/>
    </row>
    <row r="1241" spans="1:17" ht="15" customHeight="1" x14ac:dyDescent="0.2">
      <c r="A1241" s="128"/>
      <c r="B1241" s="149"/>
      <c r="C1241" s="128"/>
      <c r="D1241" s="28"/>
      <c r="E1241" s="134"/>
      <c r="F1241" s="134"/>
      <c r="G1241" s="134"/>
      <c r="H1241" s="134"/>
      <c r="I1241" s="132"/>
      <c r="J1241" s="30"/>
      <c r="K1241" s="130"/>
      <c r="L1241" s="30"/>
      <c r="M1241" s="128"/>
      <c r="N1241" s="28"/>
      <c r="O1241" s="34"/>
      <c r="P1241" s="64"/>
      <c r="Q1241" s="35"/>
    </row>
    <row r="1242" spans="1:17" ht="15" customHeight="1" x14ac:dyDescent="0.2">
      <c r="A1242" s="127" t="s">
        <v>736</v>
      </c>
      <c r="B1242" s="148" t="s">
        <v>2298</v>
      </c>
      <c r="C1242" s="127" t="s">
        <v>54</v>
      </c>
      <c r="D1242" s="28"/>
      <c r="E1242" s="133">
        <v>43280</v>
      </c>
      <c r="F1242" s="133">
        <v>43283</v>
      </c>
      <c r="G1242" s="133">
        <v>43308</v>
      </c>
      <c r="H1242" s="133">
        <v>43299</v>
      </c>
      <c r="I1242" s="131" t="s">
        <v>16</v>
      </c>
      <c r="J1242" s="30"/>
      <c r="K1242" s="129" t="s">
        <v>94</v>
      </c>
      <c r="L1242" s="30"/>
      <c r="M1242" s="127" t="s">
        <v>14</v>
      </c>
      <c r="N1242" s="28"/>
      <c r="O1242" s="33"/>
      <c r="P1242" s="63"/>
      <c r="Q1242" s="35"/>
    </row>
    <row r="1243" spans="1:17" ht="15" customHeight="1" x14ac:dyDescent="0.2">
      <c r="A1243" s="128"/>
      <c r="B1243" s="149"/>
      <c r="C1243" s="128"/>
      <c r="D1243" s="28"/>
      <c r="E1243" s="134"/>
      <c r="F1243" s="134"/>
      <c r="G1243" s="134"/>
      <c r="H1243" s="134"/>
      <c r="I1243" s="132"/>
      <c r="J1243" s="30"/>
      <c r="K1243" s="130"/>
      <c r="L1243" s="30"/>
      <c r="M1243" s="128"/>
      <c r="N1243" s="28"/>
      <c r="O1243" s="34"/>
      <c r="P1243" s="64"/>
      <c r="Q1243" s="35"/>
    </row>
    <row r="1244" spans="1:17" ht="15" customHeight="1" x14ac:dyDescent="0.2">
      <c r="A1244" s="127" t="s">
        <v>737</v>
      </c>
      <c r="B1244" s="135" t="s">
        <v>2299</v>
      </c>
      <c r="C1244" s="127" t="s">
        <v>54</v>
      </c>
      <c r="D1244" s="28"/>
      <c r="E1244" s="133">
        <v>43280</v>
      </c>
      <c r="F1244" s="133">
        <v>43283</v>
      </c>
      <c r="G1244" s="133">
        <v>43308</v>
      </c>
      <c r="H1244" s="133">
        <v>43327</v>
      </c>
      <c r="I1244" s="131" t="s">
        <v>28</v>
      </c>
      <c r="J1244" s="30"/>
      <c r="K1244" s="129" t="s">
        <v>94</v>
      </c>
      <c r="L1244" s="30"/>
      <c r="M1244" s="127" t="s">
        <v>14</v>
      </c>
      <c r="N1244" s="28"/>
      <c r="O1244" s="33"/>
      <c r="P1244" s="63"/>
      <c r="Q1244" s="35"/>
    </row>
    <row r="1245" spans="1:17" ht="15" customHeight="1" x14ac:dyDescent="0.2">
      <c r="A1245" s="128"/>
      <c r="B1245" s="136"/>
      <c r="C1245" s="128"/>
      <c r="D1245" s="28"/>
      <c r="E1245" s="134"/>
      <c r="F1245" s="134"/>
      <c r="G1245" s="134"/>
      <c r="H1245" s="134"/>
      <c r="I1245" s="132"/>
      <c r="J1245" s="30"/>
      <c r="K1245" s="130"/>
      <c r="L1245" s="30"/>
      <c r="M1245" s="128"/>
      <c r="N1245" s="28"/>
      <c r="O1245" s="34"/>
      <c r="P1245" s="64"/>
      <c r="Q1245" s="35"/>
    </row>
    <row r="1246" spans="1:17" ht="15" customHeight="1" x14ac:dyDescent="0.2">
      <c r="A1246" s="127" t="s">
        <v>738</v>
      </c>
      <c r="B1246" s="135" t="s">
        <v>2300</v>
      </c>
      <c r="C1246" s="127" t="s">
        <v>54</v>
      </c>
      <c r="D1246" s="28"/>
      <c r="E1246" s="133">
        <v>43280</v>
      </c>
      <c r="F1246" s="133">
        <v>43283</v>
      </c>
      <c r="G1246" s="133">
        <v>43308</v>
      </c>
      <c r="H1246" s="133">
        <v>43299</v>
      </c>
      <c r="I1246" s="131" t="s">
        <v>16</v>
      </c>
      <c r="J1246" s="30"/>
      <c r="K1246" s="129" t="s">
        <v>94</v>
      </c>
      <c r="L1246" s="30"/>
      <c r="M1246" s="127" t="s">
        <v>14</v>
      </c>
      <c r="N1246" s="28"/>
      <c r="O1246" s="33"/>
      <c r="P1246" s="63"/>
      <c r="Q1246" s="35"/>
    </row>
    <row r="1247" spans="1:17" ht="15" customHeight="1" x14ac:dyDescent="0.2">
      <c r="A1247" s="128"/>
      <c r="B1247" s="136"/>
      <c r="C1247" s="128"/>
      <c r="D1247" s="28"/>
      <c r="E1247" s="134"/>
      <c r="F1247" s="134"/>
      <c r="G1247" s="134"/>
      <c r="H1247" s="134"/>
      <c r="I1247" s="132"/>
      <c r="J1247" s="30"/>
      <c r="K1247" s="130"/>
      <c r="L1247" s="30"/>
      <c r="M1247" s="128"/>
      <c r="N1247" s="28"/>
      <c r="O1247" s="34"/>
      <c r="P1247" s="64"/>
      <c r="Q1247" s="35"/>
    </row>
    <row r="1248" spans="1:17" ht="15" customHeight="1" x14ac:dyDescent="0.2">
      <c r="A1248" s="127" t="s">
        <v>739</v>
      </c>
      <c r="B1248" s="135" t="s">
        <v>2301</v>
      </c>
      <c r="C1248" s="127" t="s">
        <v>54</v>
      </c>
      <c r="D1248" s="28"/>
      <c r="E1248" s="133">
        <v>43280</v>
      </c>
      <c r="F1248" s="133">
        <v>43283</v>
      </c>
      <c r="G1248" s="133">
        <v>43308</v>
      </c>
      <c r="H1248" s="133">
        <v>43299</v>
      </c>
      <c r="I1248" s="131" t="s">
        <v>16</v>
      </c>
      <c r="J1248" s="30"/>
      <c r="K1248" s="129" t="s">
        <v>94</v>
      </c>
      <c r="L1248" s="30"/>
      <c r="M1248" s="127" t="s">
        <v>14</v>
      </c>
      <c r="N1248" s="28"/>
      <c r="O1248" s="33"/>
      <c r="P1248" s="63"/>
      <c r="Q1248" s="35"/>
    </row>
    <row r="1249" spans="1:17" ht="15" customHeight="1" x14ac:dyDescent="0.2">
      <c r="A1249" s="128"/>
      <c r="B1249" s="136"/>
      <c r="C1249" s="128"/>
      <c r="D1249" s="28"/>
      <c r="E1249" s="134"/>
      <c r="F1249" s="134"/>
      <c r="G1249" s="134"/>
      <c r="H1249" s="134"/>
      <c r="I1249" s="132"/>
      <c r="J1249" s="30"/>
      <c r="K1249" s="130"/>
      <c r="L1249" s="30"/>
      <c r="M1249" s="128"/>
      <c r="N1249" s="28"/>
      <c r="O1249" s="34"/>
      <c r="P1249" s="64"/>
      <c r="Q1249" s="35"/>
    </row>
    <row r="1250" spans="1:17" ht="15" customHeight="1" x14ac:dyDescent="0.2">
      <c r="A1250" s="127" t="s">
        <v>740</v>
      </c>
      <c r="B1250" s="135" t="s">
        <v>2302</v>
      </c>
      <c r="C1250" s="127" t="s">
        <v>55</v>
      </c>
      <c r="D1250" s="28"/>
      <c r="E1250" s="133">
        <v>43283</v>
      </c>
      <c r="F1250" s="133">
        <v>43284</v>
      </c>
      <c r="G1250" s="133">
        <v>43311</v>
      </c>
      <c r="H1250" s="133">
        <v>43326</v>
      </c>
      <c r="I1250" s="131" t="s">
        <v>28</v>
      </c>
      <c r="J1250" s="30"/>
      <c r="K1250" s="129" t="s">
        <v>94</v>
      </c>
      <c r="L1250" s="30"/>
      <c r="M1250" s="127" t="s">
        <v>14</v>
      </c>
      <c r="N1250" s="28"/>
      <c r="O1250" s="33"/>
      <c r="P1250" s="63"/>
      <c r="Q1250" s="35"/>
    </row>
    <row r="1251" spans="1:17" ht="15" customHeight="1" x14ac:dyDescent="0.2">
      <c r="A1251" s="128"/>
      <c r="B1251" s="136"/>
      <c r="C1251" s="128"/>
      <c r="D1251" s="28"/>
      <c r="E1251" s="134"/>
      <c r="F1251" s="134"/>
      <c r="G1251" s="134"/>
      <c r="H1251" s="134"/>
      <c r="I1251" s="132"/>
      <c r="J1251" s="30"/>
      <c r="K1251" s="130"/>
      <c r="L1251" s="30"/>
      <c r="M1251" s="128"/>
      <c r="N1251" s="28"/>
      <c r="O1251" s="34"/>
      <c r="P1251" s="64"/>
      <c r="Q1251" s="35"/>
    </row>
    <row r="1252" spans="1:17" ht="15" customHeight="1" x14ac:dyDescent="0.2">
      <c r="A1252" s="127" t="s">
        <v>741</v>
      </c>
      <c r="B1252" s="135" t="s">
        <v>2303</v>
      </c>
      <c r="C1252" s="127" t="s">
        <v>55</v>
      </c>
      <c r="D1252" s="28"/>
      <c r="E1252" s="133">
        <v>43283</v>
      </c>
      <c r="F1252" s="133">
        <v>43284</v>
      </c>
      <c r="G1252" s="133">
        <v>43311</v>
      </c>
      <c r="H1252" s="133">
        <v>43290</v>
      </c>
      <c r="I1252" s="131" t="s">
        <v>16</v>
      </c>
      <c r="J1252" s="30"/>
      <c r="K1252" s="129" t="s">
        <v>94</v>
      </c>
      <c r="L1252" s="30"/>
      <c r="M1252" s="127" t="s">
        <v>15</v>
      </c>
      <c r="N1252" s="28"/>
      <c r="O1252" s="33"/>
      <c r="P1252" s="63" t="s">
        <v>2346</v>
      </c>
      <c r="Q1252" s="35"/>
    </row>
    <row r="1253" spans="1:17" ht="15" customHeight="1" x14ac:dyDescent="0.2">
      <c r="A1253" s="128"/>
      <c r="B1253" s="136"/>
      <c r="C1253" s="128"/>
      <c r="D1253" s="28"/>
      <c r="E1253" s="134"/>
      <c r="F1253" s="134"/>
      <c r="G1253" s="134"/>
      <c r="H1253" s="134"/>
      <c r="I1253" s="132"/>
      <c r="J1253" s="30"/>
      <c r="K1253" s="130"/>
      <c r="L1253" s="30"/>
      <c r="M1253" s="128"/>
      <c r="N1253" s="28"/>
      <c r="O1253" s="34"/>
      <c r="P1253" s="64"/>
      <c r="Q1253" s="35"/>
    </row>
    <row r="1254" spans="1:17" ht="15" customHeight="1" x14ac:dyDescent="0.2">
      <c r="A1254" s="127" t="s">
        <v>742</v>
      </c>
      <c r="B1254" s="135" t="s">
        <v>2304</v>
      </c>
      <c r="C1254" s="127" t="s">
        <v>55</v>
      </c>
      <c r="D1254" s="28"/>
      <c r="E1254" s="133">
        <v>43283</v>
      </c>
      <c r="F1254" s="133">
        <v>43284</v>
      </c>
      <c r="G1254" s="133">
        <v>43311</v>
      </c>
      <c r="H1254" s="133">
        <v>43298</v>
      </c>
      <c r="I1254" s="131" t="s">
        <v>16</v>
      </c>
      <c r="J1254" s="30"/>
      <c r="K1254" s="129" t="s">
        <v>94</v>
      </c>
      <c r="L1254" s="30"/>
      <c r="M1254" s="127" t="s">
        <v>14</v>
      </c>
      <c r="N1254" s="28"/>
      <c r="O1254" s="33"/>
      <c r="P1254" s="63"/>
      <c r="Q1254" s="35"/>
    </row>
    <row r="1255" spans="1:17" ht="15" customHeight="1" x14ac:dyDescent="0.2">
      <c r="A1255" s="128"/>
      <c r="B1255" s="136"/>
      <c r="C1255" s="128"/>
      <c r="D1255" s="28"/>
      <c r="E1255" s="134"/>
      <c r="F1255" s="134"/>
      <c r="G1255" s="134"/>
      <c r="H1255" s="134"/>
      <c r="I1255" s="132"/>
      <c r="J1255" s="30"/>
      <c r="K1255" s="130"/>
      <c r="L1255" s="30"/>
      <c r="M1255" s="128"/>
      <c r="N1255" s="28"/>
      <c r="O1255" s="34"/>
      <c r="P1255" s="64"/>
      <c r="Q1255" s="35"/>
    </row>
    <row r="1256" spans="1:17" ht="15" customHeight="1" x14ac:dyDescent="0.2">
      <c r="A1256" s="127" t="s">
        <v>743</v>
      </c>
      <c r="B1256" s="135" t="s">
        <v>2305</v>
      </c>
      <c r="C1256" s="127" t="s">
        <v>55</v>
      </c>
      <c r="D1256" s="28"/>
      <c r="E1256" s="133">
        <v>43283</v>
      </c>
      <c r="F1256" s="133">
        <v>43284</v>
      </c>
      <c r="G1256" s="133">
        <v>43311</v>
      </c>
      <c r="H1256" s="133"/>
      <c r="I1256" s="131" t="s">
        <v>28</v>
      </c>
      <c r="J1256" s="30"/>
      <c r="K1256" s="129" t="s">
        <v>86</v>
      </c>
      <c r="L1256" s="30"/>
      <c r="M1256" s="127" t="s">
        <v>73</v>
      </c>
      <c r="N1256" s="28"/>
      <c r="O1256" s="33"/>
      <c r="P1256" s="63"/>
      <c r="Q1256" s="35"/>
    </row>
    <row r="1257" spans="1:17" ht="15" customHeight="1" x14ac:dyDescent="0.2">
      <c r="A1257" s="128"/>
      <c r="B1257" s="136"/>
      <c r="C1257" s="128"/>
      <c r="D1257" s="28"/>
      <c r="E1257" s="134"/>
      <c r="F1257" s="134"/>
      <c r="G1257" s="134"/>
      <c r="H1257" s="134"/>
      <c r="I1257" s="132"/>
      <c r="J1257" s="30"/>
      <c r="K1257" s="130"/>
      <c r="L1257" s="30"/>
      <c r="M1257" s="128"/>
      <c r="N1257" s="28"/>
      <c r="O1257" s="34"/>
      <c r="P1257" s="64"/>
      <c r="Q1257" s="35"/>
    </row>
    <row r="1258" spans="1:17" ht="15" customHeight="1" x14ac:dyDescent="0.2">
      <c r="A1258" s="127" t="s">
        <v>744</v>
      </c>
      <c r="B1258" s="135" t="s">
        <v>2306</v>
      </c>
      <c r="C1258" s="127" t="s">
        <v>55</v>
      </c>
      <c r="D1258" s="28"/>
      <c r="E1258" s="133">
        <v>43283</v>
      </c>
      <c r="F1258" s="133">
        <v>43284</v>
      </c>
      <c r="G1258" s="133">
        <v>43311</v>
      </c>
      <c r="H1258" s="133">
        <v>43326</v>
      </c>
      <c r="I1258" s="131" t="s">
        <v>28</v>
      </c>
      <c r="J1258" s="30"/>
      <c r="K1258" s="129" t="s">
        <v>94</v>
      </c>
      <c r="L1258" s="30"/>
      <c r="M1258" s="127" t="s">
        <v>70</v>
      </c>
      <c r="N1258" s="28"/>
      <c r="O1258" s="33"/>
      <c r="P1258" s="63"/>
      <c r="Q1258" s="35"/>
    </row>
    <row r="1259" spans="1:17" ht="15" customHeight="1" x14ac:dyDescent="0.2">
      <c r="A1259" s="128"/>
      <c r="B1259" s="136"/>
      <c r="C1259" s="128"/>
      <c r="D1259" s="28"/>
      <c r="E1259" s="134"/>
      <c r="F1259" s="134"/>
      <c r="G1259" s="134"/>
      <c r="H1259" s="134"/>
      <c r="I1259" s="132"/>
      <c r="J1259" s="30"/>
      <c r="K1259" s="130"/>
      <c r="L1259" s="30"/>
      <c r="M1259" s="128"/>
      <c r="N1259" s="28"/>
      <c r="O1259" s="34"/>
      <c r="P1259" s="64"/>
      <c r="Q1259" s="35"/>
    </row>
    <row r="1260" spans="1:17" ht="15" customHeight="1" x14ac:dyDescent="0.2">
      <c r="A1260" s="127" t="s">
        <v>745</v>
      </c>
      <c r="B1260" s="135" t="s">
        <v>2307</v>
      </c>
      <c r="C1260" s="127" t="s">
        <v>55</v>
      </c>
      <c r="D1260" s="28"/>
      <c r="E1260" s="133">
        <v>43283</v>
      </c>
      <c r="F1260" s="133">
        <v>43284</v>
      </c>
      <c r="G1260" s="133">
        <v>43311</v>
      </c>
      <c r="H1260" s="133">
        <v>43299</v>
      </c>
      <c r="I1260" s="131" t="s">
        <v>16</v>
      </c>
      <c r="J1260" s="30"/>
      <c r="K1260" s="129" t="s">
        <v>94</v>
      </c>
      <c r="L1260" s="30"/>
      <c r="M1260" s="127" t="s">
        <v>14</v>
      </c>
      <c r="N1260" s="28"/>
      <c r="O1260" s="33"/>
      <c r="P1260" s="63"/>
      <c r="Q1260" s="35"/>
    </row>
    <row r="1261" spans="1:17" ht="15" customHeight="1" x14ac:dyDescent="0.2">
      <c r="A1261" s="128"/>
      <c r="B1261" s="136"/>
      <c r="C1261" s="128"/>
      <c r="D1261" s="28"/>
      <c r="E1261" s="134"/>
      <c r="F1261" s="134"/>
      <c r="G1261" s="134"/>
      <c r="H1261" s="134"/>
      <c r="I1261" s="132"/>
      <c r="J1261" s="30"/>
      <c r="K1261" s="130"/>
      <c r="L1261" s="30"/>
      <c r="M1261" s="128"/>
      <c r="N1261" s="28"/>
      <c r="O1261" s="34"/>
      <c r="P1261" s="64"/>
      <c r="Q1261" s="35"/>
    </row>
    <row r="1262" spans="1:17" ht="15" customHeight="1" x14ac:dyDescent="0.2">
      <c r="A1262" s="127" t="s">
        <v>746</v>
      </c>
      <c r="B1262" s="135" t="s">
        <v>2308</v>
      </c>
      <c r="C1262" s="127" t="s">
        <v>55</v>
      </c>
      <c r="D1262" s="28"/>
      <c r="E1262" s="133">
        <v>43283</v>
      </c>
      <c r="F1262" s="133">
        <v>43284</v>
      </c>
      <c r="G1262" s="133">
        <v>43311</v>
      </c>
      <c r="H1262" s="133">
        <v>43299</v>
      </c>
      <c r="I1262" s="131" t="s">
        <v>16</v>
      </c>
      <c r="J1262" s="30"/>
      <c r="K1262" s="129" t="s">
        <v>94</v>
      </c>
      <c r="L1262" s="30"/>
      <c r="M1262" s="127" t="s">
        <v>14</v>
      </c>
      <c r="N1262" s="28"/>
      <c r="O1262" s="33"/>
      <c r="P1262" s="63"/>
      <c r="Q1262" s="35"/>
    </row>
    <row r="1263" spans="1:17" ht="15" customHeight="1" x14ac:dyDescent="0.2">
      <c r="A1263" s="128"/>
      <c r="B1263" s="136"/>
      <c r="C1263" s="128"/>
      <c r="D1263" s="28"/>
      <c r="E1263" s="134"/>
      <c r="F1263" s="134"/>
      <c r="G1263" s="134"/>
      <c r="H1263" s="134"/>
      <c r="I1263" s="132"/>
      <c r="J1263" s="30"/>
      <c r="K1263" s="130"/>
      <c r="L1263" s="30"/>
      <c r="M1263" s="128"/>
      <c r="N1263" s="28"/>
      <c r="O1263" s="34"/>
      <c r="P1263" s="64"/>
      <c r="Q1263" s="35"/>
    </row>
    <row r="1264" spans="1:17" ht="15" customHeight="1" x14ac:dyDescent="0.2">
      <c r="A1264" s="127" t="s">
        <v>747</v>
      </c>
      <c r="B1264" s="135" t="s">
        <v>2309</v>
      </c>
      <c r="C1264" s="127" t="s">
        <v>55</v>
      </c>
      <c r="D1264" s="28"/>
      <c r="E1264" s="133">
        <v>43283</v>
      </c>
      <c r="F1264" s="133">
        <v>43284</v>
      </c>
      <c r="G1264" s="133">
        <v>43311</v>
      </c>
      <c r="H1264" s="133"/>
      <c r="I1264" s="131" t="s">
        <v>28</v>
      </c>
      <c r="J1264" s="30"/>
      <c r="K1264" s="129" t="s">
        <v>86</v>
      </c>
      <c r="L1264" s="30"/>
      <c r="M1264" s="127" t="s">
        <v>73</v>
      </c>
      <c r="N1264" s="28"/>
      <c r="O1264" s="33"/>
      <c r="P1264" s="63"/>
      <c r="Q1264" s="35"/>
    </row>
    <row r="1265" spans="1:17" ht="15" customHeight="1" x14ac:dyDescent="0.2">
      <c r="A1265" s="128"/>
      <c r="B1265" s="136"/>
      <c r="C1265" s="128"/>
      <c r="D1265" s="28"/>
      <c r="E1265" s="134"/>
      <c r="F1265" s="134"/>
      <c r="G1265" s="134"/>
      <c r="H1265" s="134"/>
      <c r="I1265" s="132"/>
      <c r="J1265" s="30"/>
      <c r="K1265" s="130"/>
      <c r="L1265" s="30"/>
      <c r="M1265" s="128"/>
      <c r="N1265" s="28"/>
      <c r="O1265" s="34"/>
      <c r="P1265" s="64"/>
      <c r="Q1265" s="35"/>
    </row>
    <row r="1266" spans="1:17" ht="15" customHeight="1" x14ac:dyDescent="0.2">
      <c r="A1266" s="127" t="s">
        <v>748</v>
      </c>
      <c r="B1266" s="135" t="s">
        <v>2310</v>
      </c>
      <c r="C1266" s="127" t="s">
        <v>55</v>
      </c>
      <c r="D1266" s="28"/>
      <c r="E1266" s="133">
        <v>43283</v>
      </c>
      <c r="F1266" s="133">
        <v>43284</v>
      </c>
      <c r="G1266" s="133">
        <v>43311</v>
      </c>
      <c r="H1266" s="133">
        <v>43293</v>
      </c>
      <c r="I1266" s="131" t="s">
        <v>16</v>
      </c>
      <c r="J1266" s="30"/>
      <c r="K1266" s="129" t="s">
        <v>94</v>
      </c>
      <c r="L1266" s="30"/>
      <c r="M1266" s="127" t="s">
        <v>14</v>
      </c>
      <c r="N1266" s="28"/>
      <c r="O1266" s="33"/>
      <c r="P1266" s="63"/>
      <c r="Q1266" s="35"/>
    </row>
    <row r="1267" spans="1:17" ht="15" customHeight="1" x14ac:dyDescent="0.2">
      <c r="A1267" s="128"/>
      <c r="B1267" s="136"/>
      <c r="C1267" s="128"/>
      <c r="D1267" s="28"/>
      <c r="E1267" s="134"/>
      <c r="F1267" s="134"/>
      <c r="G1267" s="134"/>
      <c r="H1267" s="134"/>
      <c r="I1267" s="132"/>
      <c r="J1267" s="30"/>
      <c r="K1267" s="130"/>
      <c r="L1267" s="30"/>
      <c r="M1267" s="128"/>
      <c r="N1267" s="28"/>
      <c r="O1267" s="34"/>
      <c r="P1267" s="64"/>
      <c r="Q1267" s="35"/>
    </row>
    <row r="1268" spans="1:17" ht="15" customHeight="1" x14ac:dyDescent="0.2">
      <c r="A1268" s="127" t="s">
        <v>749</v>
      </c>
      <c r="B1268" s="135" t="s">
        <v>2311</v>
      </c>
      <c r="C1268" s="127" t="s">
        <v>55</v>
      </c>
      <c r="D1268" s="28"/>
      <c r="E1268" s="133">
        <v>43283</v>
      </c>
      <c r="F1268" s="133">
        <v>43284</v>
      </c>
      <c r="G1268" s="133">
        <v>43311</v>
      </c>
      <c r="H1268" s="133">
        <v>43326</v>
      </c>
      <c r="I1268" s="131" t="s">
        <v>28</v>
      </c>
      <c r="J1268" s="30"/>
      <c r="K1268" s="129" t="s">
        <v>94</v>
      </c>
      <c r="L1268" s="30"/>
      <c r="M1268" s="127" t="s">
        <v>70</v>
      </c>
      <c r="N1268" s="28"/>
      <c r="O1268" s="33"/>
      <c r="P1268" s="63"/>
      <c r="Q1268" s="35"/>
    </row>
    <row r="1269" spans="1:17" ht="15" customHeight="1" x14ac:dyDescent="0.2">
      <c r="A1269" s="128"/>
      <c r="B1269" s="136"/>
      <c r="C1269" s="128"/>
      <c r="D1269" s="28"/>
      <c r="E1269" s="134"/>
      <c r="F1269" s="134"/>
      <c r="G1269" s="134"/>
      <c r="H1269" s="134"/>
      <c r="I1269" s="132"/>
      <c r="J1269" s="30"/>
      <c r="K1269" s="130"/>
      <c r="L1269" s="30"/>
      <c r="M1269" s="128"/>
      <c r="N1269" s="28"/>
      <c r="O1269" s="34"/>
      <c r="P1269" s="64"/>
      <c r="Q1269" s="35"/>
    </row>
    <row r="1270" spans="1:17" ht="15" customHeight="1" x14ac:dyDescent="0.2">
      <c r="A1270" s="127" t="s">
        <v>750</v>
      </c>
      <c r="B1270" s="135" t="s">
        <v>2312</v>
      </c>
      <c r="C1270" s="127" t="s">
        <v>55</v>
      </c>
      <c r="D1270" s="28"/>
      <c r="E1270" s="133">
        <v>43283</v>
      </c>
      <c r="F1270" s="133">
        <v>43284</v>
      </c>
      <c r="G1270" s="133">
        <v>43311</v>
      </c>
      <c r="H1270" s="133">
        <v>43299</v>
      </c>
      <c r="I1270" s="131" t="s">
        <v>16</v>
      </c>
      <c r="J1270" s="30"/>
      <c r="K1270" s="129" t="s">
        <v>94</v>
      </c>
      <c r="L1270" s="30"/>
      <c r="M1270" s="127" t="s">
        <v>14</v>
      </c>
      <c r="N1270" s="28"/>
      <c r="O1270" s="33"/>
      <c r="P1270" s="63"/>
      <c r="Q1270" s="35"/>
    </row>
    <row r="1271" spans="1:17" ht="15" customHeight="1" x14ac:dyDescent="0.2">
      <c r="A1271" s="128"/>
      <c r="B1271" s="136"/>
      <c r="C1271" s="128"/>
      <c r="D1271" s="28"/>
      <c r="E1271" s="134"/>
      <c r="F1271" s="134"/>
      <c r="G1271" s="134"/>
      <c r="H1271" s="134"/>
      <c r="I1271" s="132"/>
      <c r="J1271" s="30"/>
      <c r="K1271" s="130"/>
      <c r="L1271" s="30"/>
      <c r="M1271" s="128"/>
      <c r="N1271" s="28"/>
      <c r="O1271" s="34"/>
      <c r="P1271" s="64"/>
      <c r="Q1271" s="35"/>
    </row>
    <row r="1272" spans="1:17" ht="15" customHeight="1" x14ac:dyDescent="0.2">
      <c r="A1272" s="127" t="s">
        <v>751</v>
      </c>
      <c r="B1272" s="135" t="s">
        <v>2313</v>
      </c>
      <c r="C1272" s="127" t="s">
        <v>55</v>
      </c>
      <c r="D1272" s="28"/>
      <c r="E1272" s="133">
        <v>43284</v>
      </c>
      <c r="F1272" s="133">
        <v>43285</v>
      </c>
      <c r="G1272" s="133">
        <v>43312</v>
      </c>
      <c r="H1272" s="133"/>
      <c r="I1272" s="131" t="s">
        <v>28</v>
      </c>
      <c r="J1272" s="30"/>
      <c r="K1272" s="129" t="s">
        <v>86</v>
      </c>
      <c r="L1272" s="30"/>
      <c r="M1272" s="127" t="s">
        <v>73</v>
      </c>
      <c r="N1272" s="28"/>
      <c r="O1272" s="33"/>
      <c r="P1272" s="93"/>
      <c r="Q1272" s="35"/>
    </row>
    <row r="1273" spans="1:17" ht="15" customHeight="1" x14ac:dyDescent="0.2">
      <c r="A1273" s="128"/>
      <c r="B1273" s="136"/>
      <c r="C1273" s="128"/>
      <c r="D1273" s="28"/>
      <c r="E1273" s="134"/>
      <c r="F1273" s="134"/>
      <c r="G1273" s="134"/>
      <c r="H1273" s="134"/>
      <c r="I1273" s="132"/>
      <c r="J1273" s="30"/>
      <c r="K1273" s="130"/>
      <c r="L1273" s="30"/>
      <c r="M1273" s="128"/>
      <c r="N1273" s="28"/>
      <c r="O1273" s="34"/>
      <c r="P1273" s="64"/>
      <c r="Q1273" s="35"/>
    </row>
    <row r="1274" spans="1:17" ht="15" customHeight="1" x14ac:dyDescent="0.2">
      <c r="A1274" s="127" t="s">
        <v>752</v>
      </c>
      <c r="B1274" s="135" t="s">
        <v>2315</v>
      </c>
      <c r="C1274" s="127" t="s">
        <v>55</v>
      </c>
      <c r="D1274" s="28"/>
      <c r="E1274" s="133">
        <v>43284</v>
      </c>
      <c r="F1274" s="133">
        <v>43285</v>
      </c>
      <c r="G1274" s="133">
        <v>43312</v>
      </c>
      <c r="H1274" s="133">
        <v>43290</v>
      </c>
      <c r="I1274" s="131" t="s">
        <v>16</v>
      </c>
      <c r="J1274" s="30"/>
      <c r="K1274" s="129" t="s">
        <v>94</v>
      </c>
      <c r="L1274" s="30"/>
      <c r="M1274" s="127" t="s">
        <v>15</v>
      </c>
      <c r="N1274" s="28"/>
      <c r="O1274" s="33" t="s">
        <v>82</v>
      </c>
      <c r="P1274" s="94" t="s">
        <v>2341</v>
      </c>
      <c r="Q1274" s="35"/>
    </row>
    <row r="1275" spans="1:17" ht="15" customHeight="1" x14ac:dyDescent="0.2">
      <c r="A1275" s="128"/>
      <c r="B1275" s="136"/>
      <c r="C1275" s="128"/>
      <c r="D1275" s="28"/>
      <c r="E1275" s="134"/>
      <c r="F1275" s="134"/>
      <c r="G1275" s="134"/>
      <c r="H1275" s="134"/>
      <c r="I1275" s="132"/>
      <c r="J1275" s="30"/>
      <c r="K1275" s="130"/>
      <c r="L1275" s="30"/>
      <c r="M1275" s="128"/>
      <c r="N1275" s="28"/>
      <c r="O1275" s="34"/>
      <c r="P1275" s="95"/>
      <c r="Q1275" s="35"/>
    </row>
    <row r="1276" spans="1:17" ht="15" customHeight="1" x14ac:dyDescent="0.2">
      <c r="A1276" s="127" t="s">
        <v>753</v>
      </c>
      <c r="B1276" s="135" t="s">
        <v>2316</v>
      </c>
      <c r="C1276" s="127" t="s">
        <v>55</v>
      </c>
      <c r="D1276" s="28"/>
      <c r="E1276" s="133">
        <v>43284</v>
      </c>
      <c r="F1276" s="133">
        <v>43285</v>
      </c>
      <c r="G1276" s="133">
        <v>43312</v>
      </c>
      <c r="H1276" s="133">
        <v>43305</v>
      </c>
      <c r="I1276" s="131" t="s">
        <v>16</v>
      </c>
      <c r="J1276" s="30"/>
      <c r="K1276" s="129" t="s">
        <v>94</v>
      </c>
      <c r="L1276" s="30"/>
      <c r="M1276" s="127" t="s">
        <v>14</v>
      </c>
      <c r="N1276" s="28"/>
      <c r="O1276" s="33"/>
      <c r="P1276" s="63"/>
      <c r="Q1276" s="35"/>
    </row>
    <row r="1277" spans="1:17" ht="15" customHeight="1" x14ac:dyDescent="0.2">
      <c r="A1277" s="128"/>
      <c r="B1277" s="136"/>
      <c r="C1277" s="128"/>
      <c r="D1277" s="28"/>
      <c r="E1277" s="134"/>
      <c r="F1277" s="134"/>
      <c r="G1277" s="134"/>
      <c r="H1277" s="134"/>
      <c r="I1277" s="132"/>
      <c r="J1277" s="30"/>
      <c r="K1277" s="130"/>
      <c r="L1277" s="30"/>
      <c r="M1277" s="128"/>
      <c r="N1277" s="28"/>
      <c r="O1277" s="34"/>
      <c r="P1277" s="64"/>
      <c r="Q1277" s="35"/>
    </row>
    <row r="1278" spans="1:17" ht="15" customHeight="1" x14ac:dyDescent="0.2">
      <c r="A1278" s="127" t="s">
        <v>754</v>
      </c>
      <c r="B1278" s="135" t="s">
        <v>2317</v>
      </c>
      <c r="C1278" s="127" t="s">
        <v>55</v>
      </c>
      <c r="D1278" s="28"/>
      <c r="E1278" s="133">
        <v>43284</v>
      </c>
      <c r="F1278" s="133">
        <v>43285</v>
      </c>
      <c r="G1278" s="133">
        <v>43312</v>
      </c>
      <c r="H1278" s="133">
        <v>43299</v>
      </c>
      <c r="I1278" s="131" t="s">
        <v>16</v>
      </c>
      <c r="J1278" s="30"/>
      <c r="K1278" s="129" t="s">
        <v>94</v>
      </c>
      <c r="L1278" s="30"/>
      <c r="M1278" s="127" t="s">
        <v>14</v>
      </c>
      <c r="N1278" s="28"/>
      <c r="O1278" s="33"/>
      <c r="P1278" s="63"/>
      <c r="Q1278" s="35"/>
    </row>
    <row r="1279" spans="1:17" ht="15" customHeight="1" x14ac:dyDescent="0.2">
      <c r="A1279" s="128"/>
      <c r="B1279" s="136"/>
      <c r="C1279" s="128"/>
      <c r="D1279" s="28"/>
      <c r="E1279" s="134"/>
      <c r="F1279" s="134"/>
      <c r="G1279" s="134"/>
      <c r="H1279" s="134"/>
      <c r="I1279" s="132"/>
      <c r="J1279" s="30"/>
      <c r="K1279" s="130"/>
      <c r="L1279" s="30"/>
      <c r="M1279" s="128"/>
      <c r="N1279" s="28"/>
      <c r="O1279" s="34"/>
      <c r="P1279" s="64"/>
      <c r="Q1279" s="35"/>
    </row>
    <row r="1280" spans="1:17" ht="15" customHeight="1" x14ac:dyDescent="0.2">
      <c r="A1280" s="127" t="s">
        <v>755</v>
      </c>
      <c r="B1280" s="135" t="s">
        <v>2318</v>
      </c>
      <c r="C1280" s="127" t="s">
        <v>55</v>
      </c>
      <c r="D1280" s="28"/>
      <c r="E1280" s="133">
        <v>43284</v>
      </c>
      <c r="F1280" s="133">
        <v>43285</v>
      </c>
      <c r="G1280" s="133">
        <v>43312</v>
      </c>
      <c r="H1280" s="133">
        <v>43291</v>
      </c>
      <c r="I1280" s="131" t="s">
        <v>16</v>
      </c>
      <c r="J1280" s="30"/>
      <c r="K1280" s="129" t="s">
        <v>94</v>
      </c>
      <c r="L1280" s="30"/>
      <c r="M1280" s="127" t="s">
        <v>15</v>
      </c>
      <c r="N1280" s="28"/>
      <c r="O1280" s="33" t="s">
        <v>82</v>
      </c>
      <c r="P1280" s="63"/>
      <c r="Q1280" s="35"/>
    </row>
    <row r="1281" spans="1:17" ht="15" customHeight="1" x14ac:dyDescent="0.2">
      <c r="A1281" s="128"/>
      <c r="B1281" s="136"/>
      <c r="C1281" s="128"/>
      <c r="D1281" s="28"/>
      <c r="E1281" s="134"/>
      <c r="F1281" s="134"/>
      <c r="G1281" s="134"/>
      <c r="H1281" s="134"/>
      <c r="I1281" s="132"/>
      <c r="J1281" s="30"/>
      <c r="K1281" s="130"/>
      <c r="L1281" s="30"/>
      <c r="M1281" s="128"/>
      <c r="N1281" s="28"/>
      <c r="O1281" s="34"/>
      <c r="P1281" s="64"/>
      <c r="Q1281" s="35"/>
    </row>
    <row r="1282" spans="1:17" ht="15" customHeight="1" x14ac:dyDescent="0.2">
      <c r="A1282" s="127" t="s">
        <v>756</v>
      </c>
      <c r="B1282" s="135" t="s">
        <v>2319</v>
      </c>
      <c r="C1282" s="127" t="s">
        <v>55</v>
      </c>
      <c r="D1282" s="28"/>
      <c r="E1282" s="133">
        <v>43284</v>
      </c>
      <c r="F1282" s="133">
        <v>43285</v>
      </c>
      <c r="G1282" s="133">
        <v>43312</v>
      </c>
      <c r="H1282" s="133">
        <v>43297</v>
      </c>
      <c r="I1282" s="131" t="s">
        <v>16</v>
      </c>
      <c r="J1282" s="30"/>
      <c r="K1282" s="129" t="s">
        <v>94</v>
      </c>
      <c r="L1282" s="30"/>
      <c r="M1282" s="127" t="s">
        <v>14</v>
      </c>
      <c r="N1282" s="28"/>
      <c r="O1282" s="33"/>
      <c r="P1282" s="63"/>
      <c r="Q1282" s="35"/>
    </row>
    <row r="1283" spans="1:17" ht="15" customHeight="1" x14ac:dyDescent="0.2">
      <c r="A1283" s="128"/>
      <c r="B1283" s="136"/>
      <c r="C1283" s="128"/>
      <c r="D1283" s="28"/>
      <c r="E1283" s="134"/>
      <c r="F1283" s="134"/>
      <c r="G1283" s="134"/>
      <c r="H1283" s="134"/>
      <c r="I1283" s="132"/>
      <c r="J1283" s="30"/>
      <c r="K1283" s="130"/>
      <c r="L1283" s="30"/>
      <c r="M1283" s="128"/>
      <c r="N1283" s="28"/>
      <c r="O1283" s="34"/>
      <c r="P1283" s="64"/>
      <c r="Q1283" s="35"/>
    </row>
    <row r="1284" spans="1:17" ht="15" customHeight="1" x14ac:dyDescent="0.2">
      <c r="A1284" s="127" t="s">
        <v>757</v>
      </c>
      <c r="B1284" s="135" t="s">
        <v>2321</v>
      </c>
      <c r="C1284" s="127" t="s">
        <v>55</v>
      </c>
      <c r="D1284" s="28"/>
      <c r="E1284" s="133">
        <v>43285</v>
      </c>
      <c r="F1284" s="133">
        <v>43286</v>
      </c>
      <c r="G1284" s="133">
        <v>43313</v>
      </c>
      <c r="H1284" s="133">
        <v>43299</v>
      </c>
      <c r="I1284" s="131" t="s">
        <v>16</v>
      </c>
      <c r="J1284" s="30"/>
      <c r="K1284" s="129" t="s">
        <v>94</v>
      </c>
      <c r="L1284" s="30"/>
      <c r="M1284" s="127" t="s">
        <v>15</v>
      </c>
      <c r="N1284" s="28"/>
      <c r="O1284" s="33"/>
      <c r="P1284" s="63" t="s">
        <v>2381</v>
      </c>
      <c r="Q1284" s="35"/>
    </row>
    <row r="1285" spans="1:17" ht="15" customHeight="1" x14ac:dyDescent="0.2">
      <c r="A1285" s="128"/>
      <c r="B1285" s="136"/>
      <c r="C1285" s="128"/>
      <c r="D1285" s="28"/>
      <c r="E1285" s="134"/>
      <c r="F1285" s="134"/>
      <c r="G1285" s="134"/>
      <c r="H1285" s="134"/>
      <c r="I1285" s="132"/>
      <c r="J1285" s="30"/>
      <c r="K1285" s="130"/>
      <c r="L1285" s="30"/>
      <c r="M1285" s="128"/>
      <c r="N1285" s="28"/>
      <c r="O1285" s="34"/>
      <c r="P1285" s="64" t="s">
        <v>2427</v>
      </c>
      <c r="Q1285" s="35"/>
    </row>
    <row r="1286" spans="1:17" ht="15" customHeight="1" x14ac:dyDescent="0.2">
      <c r="A1286" s="127" t="s">
        <v>758</v>
      </c>
      <c r="B1286" s="135" t="s">
        <v>2322</v>
      </c>
      <c r="C1286" s="127" t="s">
        <v>55</v>
      </c>
      <c r="D1286" s="28"/>
      <c r="E1286" s="133">
        <v>43285</v>
      </c>
      <c r="F1286" s="133">
        <v>43286</v>
      </c>
      <c r="G1286" s="133">
        <v>43313</v>
      </c>
      <c r="H1286" s="133">
        <v>43291</v>
      </c>
      <c r="I1286" s="131" t="s">
        <v>16</v>
      </c>
      <c r="J1286" s="30"/>
      <c r="K1286" s="129" t="s">
        <v>94</v>
      </c>
      <c r="L1286" s="30"/>
      <c r="M1286" s="127" t="s">
        <v>14</v>
      </c>
      <c r="N1286" s="28"/>
      <c r="O1286" s="33" t="s">
        <v>82</v>
      </c>
      <c r="P1286" s="63"/>
      <c r="Q1286" s="35"/>
    </row>
    <row r="1287" spans="1:17" ht="15" customHeight="1" x14ac:dyDescent="0.2">
      <c r="A1287" s="128"/>
      <c r="B1287" s="136"/>
      <c r="C1287" s="128"/>
      <c r="D1287" s="28"/>
      <c r="E1287" s="134"/>
      <c r="F1287" s="134"/>
      <c r="G1287" s="134"/>
      <c r="H1287" s="134"/>
      <c r="I1287" s="132"/>
      <c r="J1287" s="30"/>
      <c r="K1287" s="130"/>
      <c r="L1287" s="30"/>
      <c r="M1287" s="128"/>
      <c r="N1287" s="28"/>
      <c r="O1287" s="34"/>
      <c r="P1287" s="64"/>
      <c r="Q1287" s="35"/>
    </row>
    <row r="1288" spans="1:17" ht="15" customHeight="1" x14ac:dyDescent="0.2">
      <c r="A1288" s="127" t="s">
        <v>759</v>
      </c>
      <c r="B1288" s="135" t="s">
        <v>2323</v>
      </c>
      <c r="C1288" s="127" t="s">
        <v>55</v>
      </c>
      <c r="D1288" s="28"/>
      <c r="E1288" s="133">
        <v>43285</v>
      </c>
      <c r="F1288" s="133">
        <v>43286</v>
      </c>
      <c r="G1288" s="133">
        <v>43313</v>
      </c>
      <c r="H1288" s="133">
        <v>43299</v>
      </c>
      <c r="I1288" s="131" t="s">
        <v>16</v>
      </c>
      <c r="J1288" s="30"/>
      <c r="K1288" s="129" t="s">
        <v>94</v>
      </c>
      <c r="L1288" s="30"/>
      <c r="M1288" s="127" t="s">
        <v>14</v>
      </c>
      <c r="N1288" s="28"/>
      <c r="O1288" s="33"/>
      <c r="P1288" s="63"/>
      <c r="Q1288" s="35"/>
    </row>
    <row r="1289" spans="1:17" ht="15" customHeight="1" x14ac:dyDescent="0.2">
      <c r="A1289" s="128"/>
      <c r="B1289" s="136"/>
      <c r="C1289" s="128"/>
      <c r="D1289" s="28"/>
      <c r="E1289" s="134"/>
      <c r="F1289" s="134"/>
      <c r="G1289" s="134"/>
      <c r="H1289" s="134"/>
      <c r="I1289" s="132"/>
      <c r="J1289" s="30"/>
      <c r="K1289" s="130"/>
      <c r="L1289" s="30"/>
      <c r="M1289" s="128"/>
      <c r="N1289" s="28"/>
      <c r="O1289" s="34"/>
      <c r="P1289" s="64"/>
      <c r="Q1289" s="35"/>
    </row>
    <row r="1290" spans="1:17" ht="15" customHeight="1" x14ac:dyDescent="0.2">
      <c r="A1290" s="127" t="s">
        <v>760</v>
      </c>
      <c r="B1290" s="135" t="s">
        <v>2325</v>
      </c>
      <c r="C1290" s="127" t="s">
        <v>55</v>
      </c>
      <c r="D1290" s="28"/>
      <c r="E1290" s="133">
        <v>43286</v>
      </c>
      <c r="F1290" s="133">
        <v>43287</v>
      </c>
      <c r="G1290" s="133">
        <v>43314</v>
      </c>
      <c r="H1290" s="133">
        <v>43290</v>
      </c>
      <c r="I1290" s="131" t="s">
        <v>16</v>
      </c>
      <c r="J1290" s="30"/>
      <c r="K1290" s="129" t="s">
        <v>94</v>
      </c>
      <c r="L1290" s="30"/>
      <c r="M1290" s="127" t="s">
        <v>70</v>
      </c>
      <c r="N1290" s="28"/>
      <c r="O1290" s="33"/>
      <c r="P1290" s="63" t="s">
        <v>2335</v>
      </c>
      <c r="Q1290" s="35"/>
    </row>
    <row r="1291" spans="1:17" ht="15" customHeight="1" x14ac:dyDescent="0.2">
      <c r="A1291" s="128"/>
      <c r="B1291" s="136"/>
      <c r="C1291" s="128"/>
      <c r="D1291" s="28"/>
      <c r="E1291" s="134"/>
      <c r="F1291" s="134"/>
      <c r="G1291" s="134"/>
      <c r="H1291" s="134"/>
      <c r="I1291" s="132"/>
      <c r="J1291" s="30"/>
      <c r="K1291" s="130"/>
      <c r="L1291" s="30"/>
      <c r="M1291" s="128"/>
      <c r="N1291" s="28"/>
      <c r="O1291" s="34"/>
      <c r="P1291" s="64"/>
      <c r="Q1291" s="35"/>
    </row>
    <row r="1292" spans="1:17" ht="15" customHeight="1" x14ac:dyDescent="0.2">
      <c r="A1292" s="127" t="s">
        <v>761</v>
      </c>
      <c r="B1292" s="135" t="s">
        <v>2326</v>
      </c>
      <c r="C1292" s="127" t="s">
        <v>55</v>
      </c>
      <c r="D1292" s="28"/>
      <c r="E1292" s="133">
        <v>43287</v>
      </c>
      <c r="F1292" s="133">
        <v>43290</v>
      </c>
      <c r="G1292" s="133">
        <v>43315</v>
      </c>
      <c r="H1292" s="133">
        <v>43306</v>
      </c>
      <c r="I1292" s="131" t="s">
        <v>16</v>
      </c>
      <c r="J1292" s="30"/>
      <c r="K1292" s="129" t="s">
        <v>94</v>
      </c>
      <c r="L1292" s="30"/>
      <c r="M1292" s="127" t="s">
        <v>14</v>
      </c>
      <c r="N1292" s="28"/>
      <c r="O1292" s="33"/>
      <c r="P1292" s="63"/>
      <c r="Q1292" s="35"/>
    </row>
    <row r="1293" spans="1:17" ht="15" customHeight="1" x14ac:dyDescent="0.2">
      <c r="A1293" s="128"/>
      <c r="B1293" s="136"/>
      <c r="C1293" s="128"/>
      <c r="D1293" s="28"/>
      <c r="E1293" s="134"/>
      <c r="F1293" s="134"/>
      <c r="G1293" s="134"/>
      <c r="H1293" s="134"/>
      <c r="I1293" s="132"/>
      <c r="J1293" s="30"/>
      <c r="K1293" s="130"/>
      <c r="L1293" s="30"/>
      <c r="M1293" s="128"/>
      <c r="N1293" s="28"/>
      <c r="O1293" s="34"/>
      <c r="P1293" s="64"/>
      <c r="Q1293" s="35"/>
    </row>
    <row r="1294" spans="1:17" ht="15" customHeight="1" x14ac:dyDescent="0.2">
      <c r="A1294" s="127" t="s">
        <v>762</v>
      </c>
      <c r="B1294" s="135" t="s">
        <v>2331</v>
      </c>
      <c r="C1294" s="127" t="s">
        <v>55</v>
      </c>
      <c r="D1294" s="28"/>
      <c r="E1294" s="133">
        <v>43287</v>
      </c>
      <c r="F1294" s="133">
        <v>43290</v>
      </c>
      <c r="G1294" s="133">
        <v>43315</v>
      </c>
      <c r="H1294" s="133">
        <v>43291</v>
      </c>
      <c r="I1294" s="131" t="s">
        <v>16</v>
      </c>
      <c r="J1294" s="30"/>
      <c r="K1294" s="129" t="s">
        <v>94</v>
      </c>
      <c r="L1294" s="30"/>
      <c r="M1294" s="127" t="s">
        <v>14</v>
      </c>
      <c r="N1294" s="28"/>
      <c r="O1294" s="33"/>
      <c r="P1294" s="63"/>
      <c r="Q1294" s="35"/>
    </row>
    <row r="1295" spans="1:17" ht="15" customHeight="1" x14ac:dyDescent="0.2">
      <c r="A1295" s="128"/>
      <c r="B1295" s="136"/>
      <c r="C1295" s="128"/>
      <c r="D1295" s="28"/>
      <c r="E1295" s="134"/>
      <c r="F1295" s="134"/>
      <c r="G1295" s="134"/>
      <c r="H1295" s="134"/>
      <c r="I1295" s="132"/>
      <c r="J1295" s="30"/>
      <c r="K1295" s="130"/>
      <c r="L1295" s="30"/>
      <c r="M1295" s="128"/>
      <c r="N1295" s="28"/>
      <c r="O1295" s="34"/>
      <c r="P1295" s="64"/>
      <c r="Q1295" s="35"/>
    </row>
    <row r="1296" spans="1:17" ht="15" customHeight="1" x14ac:dyDescent="0.2">
      <c r="A1296" s="127" t="s">
        <v>763</v>
      </c>
      <c r="B1296" s="135" t="s">
        <v>2327</v>
      </c>
      <c r="C1296" s="127" t="s">
        <v>55</v>
      </c>
      <c r="D1296" s="28"/>
      <c r="E1296" s="133">
        <v>43287</v>
      </c>
      <c r="F1296" s="133">
        <v>43290</v>
      </c>
      <c r="G1296" s="133">
        <v>43315</v>
      </c>
      <c r="H1296" s="133">
        <v>43301</v>
      </c>
      <c r="I1296" s="131" t="s">
        <v>16</v>
      </c>
      <c r="J1296" s="30"/>
      <c r="K1296" s="129" t="s">
        <v>94</v>
      </c>
      <c r="L1296" s="30"/>
      <c r="M1296" s="127" t="s">
        <v>14</v>
      </c>
      <c r="N1296" s="28"/>
      <c r="O1296" s="33"/>
      <c r="P1296" s="63"/>
      <c r="Q1296" s="35"/>
    </row>
    <row r="1297" spans="1:26" ht="15" customHeight="1" x14ac:dyDescent="0.2">
      <c r="A1297" s="128"/>
      <c r="B1297" s="136"/>
      <c r="C1297" s="128"/>
      <c r="D1297" s="28"/>
      <c r="E1297" s="134"/>
      <c r="F1297" s="134"/>
      <c r="G1297" s="134"/>
      <c r="H1297" s="134"/>
      <c r="I1297" s="132"/>
      <c r="J1297" s="30"/>
      <c r="K1297" s="130"/>
      <c r="L1297" s="30"/>
      <c r="M1297" s="128"/>
      <c r="N1297" s="28"/>
      <c r="O1297" s="34"/>
      <c r="P1297" s="64"/>
      <c r="Q1297" s="35"/>
    </row>
    <row r="1298" spans="1:26" ht="15" customHeight="1" x14ac:dyDescent="0.2">
      <c r="A1298" s="127" t="s">
        <v>764</v>
      </c>
      <c r="B1298" s="135" t="s">
        <v>2328</v>
      </c>
      <c r="C1298" s="127" t="s">
        <v>55</v>
      </c>
      <c r="D1298" s="28"/>
      <c r="E1298" s="133">
        <v>43287</v>
      </c>
      <c r="F1298" s="133">
        <v>43290</v>
      </c>
      <c r="G1298" s="133">
        <v>43315</v>
      </c>
      <c r="H1298" s="133">
        <v>43298</v>
      </c>
      <c r="I1298" s="131" t="s">
        <v>16</v>
      </c>
      <c r="J1298" s="30"/>
      <c r="K1298" s="129" t="s">
        <v>94</v>
      </c>
      <c r="L1298" s="30"/>
      <c r="M1298" s="127" t="s">
        <v>15</v>
      </c>
      <c r="N1298" s="28"/>
      <c r="O1298" s="33" t="s">
        <v>47</v>
      </c>
      <c r="P1298" s="63"/>
      <c r="Q1298" s="35"/>
    </row>
    <row r="1299" spans="1:26" ht="15" customHeight="1" x14ac:dyDescent="0.2">
      <c r="A1299" s="128"/>
      <c r="B1299" s="136"/>
      <c r="C1299" s="128"/>
      <c r="D1299" s="28"/>
      <c r="E1299" s="134"/>
      <c r="F1299" s="134"/>
      <c r="G1299" s="134"/>
      <c r="H1299" s="134"/>
      <c r="I1299" s="132"/>
      <c r="J1299" s="30"/>
      <c r="K1299" s="130"/>
      <c r="L1299" s="30"/>
      <c r="M1299" s="128"/>
      <c r="N1299" s="28"/>
      <c r="O1299" s="34"/>
      <c r="P1299" s="64"/>
      <c r="Q1299" s="35"/>
    </row>
    <row r="1300" spans="1:26" ht="15" customHeight="1" x14ac:dyDescent="0.2">
      <c r="A1300" s="127" t="s">
        <v>765</v>
      </c>
      <c r="B1300" s="135" t="s">
        <v>2329</v>
      </c>
      <c r="C1300" s="127" t="s">
        <v>55</v>
      </c>
      <c r="D1300" s="28"/>
      <c r="E1300" s="133">
        <v>43287</v>
      </c>
      <c r="F1300" s="133">
        <v>43290</v>
      </c>
      <c r="G1300" s="133">
        <v>43315</v>
      </c>
      <c r="H1300" s="133">
        <v>43291</v>
      </c>
      <c r="I1300" s="131" t="s">
        <v>16</v>
      </c>
      <c r="J1300" s="30"/>
      <c r="K1300" s="129" t="s">
        <v>94</v>
      </c>
      <c r="L1300" s="30"/>
      <c r="M1300" s="127" t="s">
        <v>14</v>
      </c>
      <c r="N1300" s="28"/>
      <c r="O1300" s="33"/>
      <c r="P1300" s="63"/>
      <c r="Q1300" s="35"/>
    </row>
    <row r="1301" spans="1:26" ht="15" customHeight="1" x14ac:dyDescent="0.2">
      <c r="A1301" s="128"/>
      <c r="B1301" s="136"/>
      <c r="C1301" s="128"/>
      <c r="D1301" s="28"/>
      <c r="E1301" s="134"/>
      <c r="F1301" s="134"/>
      <c r="G1301" s="134"/>
      <c r="H1301" s="134"/>
      <c r="I1301" s="132"/>
      <c r="J1301" s="30"/>
      <c r="K1301" s="130"/>
      <c r="L1301" s="30"/>
      <c r="M1301" s="128"/>
      <c r="N1301" s="28"/>
      <c r="O1301" s="34"/>
      <c r="P1301" s="64"/>
      <c r="Q1301" s="35"/>
    </row>
    <row r="1302" spans="1:26" ht="15" customHeight="1" x14ac:dyDescent="0.2">
      <c r="A1302" s="127" t="s">
        <v>766</v>
      </c>
      <c r="B1302" s="135" t="s">
        <v>2330</v>
      </c>
      <c r="C1302" s="127" t="s">
        <v>55</v>
      </c>
      <c r="D1302" s="28"/>
      <c r="E1302" s="133">
        <v>43287</v>
      </c>
      <c r="F1302" s="133">
        <v>43290</v>
      </c>
      <c r="G1302" s="133">
        <v>43315</v>
      </c>
      <c r="H1302" s="133">
        <v>43307</v>
      </c>
      <c r="I1302" s="131" t="s">
        <v>16</v>
      </c>
      <c r="J1302" s="30"/>
      <c r="K1302" s="129" t="s">
        <v>94</v>
      </c>
      <c r="L1302" s="30"/>
      <c r="M1302" s="127" t="s">
        <v>14</v>
      </c>
      <c r="N1302" s="28"/>
      <c r="O1302" s="33"/>
      <c r="P1302" s="63"/>
      <c r="Q1302" s="35"/>
    </row>
    <row r="1303" spans="1:26" ht="15" customHeight="1" x14ac:dyDescent="0.2">
      <c r="A1303" s="128"/>
      <c r="B1303" s="136"/>
      <c r="C1303" s="128"/>
      <c r="D1303" s="28"/>
      <c r="E1303" s="134"/>
      <c r="F1303" s="134"/>
      <c r="G1303" s="134"/>
      <c r="H1303" s="134"/>
      <c r="I1303" s="132"/>
      <c r="J1303" s="30"/>
      <c r="K1303" s="130"/>
      <c r="L1303" s="30"/>
      <c r="M1303" s="128"/>
      <c r="N1303" s="28"/>
      <c r="O1303" s="34"/>
      <c r="P1303" s="64"/>
      <c r="Q1303" s="35"/>
    </row>
    <row r="1304" spans="1:26" ht="15" customHeight="1" x14ac:dyDescent="0.2">
      <c r="A1304" s="127" t="s">
        <v>767</v>
      </c>
      <c r="B1304" s="135" t="s">
        <v>2332</v>
      </c>
      <c r="C1304" s="127" t="s">
        <v>55</v>
      </c>
      <c r="D1304" s="28"/>
      <c r="E1304" s="133">
        <v>43287</v>
      </c>
      <c r="F1304" s="133">
        <v>43290</v>
      </c>
      <c r="G1304" s="133">
        <v>43315</v>
      </c>
      <c r="H1304" s="133">
        <v>43290</v>
      </c>
      <c r="I1304" s="131" t="s">
        <v>16</v>
      </c>
      <c r="J1304" s="30"/>
      <c r="K1304" s="129" t="s">
        <v>94</v>
      </c>
      <c r="L1304" s="30"/>
      <c r="M1304" s="127" t="s">
        <v>14</v>
      </c>
      <c r="N1304" s="28"/>
      <c r="O1304" s="33"/>
      <c r="P1304" s="63"/>
      <c r="Q1304" s="35"/>
    </row>
    <row r="1305" spans="1:26" ht="15" customHeight="1" x14ac:dyDescent="0.2">
      <c r="A1305" s="128"/>
      <c r="B1305" s="136"/>
      <c r="C1305" s="128"/>
      <c r="D1305" s="28"/>
      <c r="E1305" s="134"/>
      <c r="F1305" s="134"/>
      <c r="G1305" s="134"/>
      <c r="H1305" s="134"/>
      <c r="I1305" s="132"/>
      <c r="J1305" s="30"/>
      <c r="K1305" s="130"/>
      <c r="L1305" s="30"/>
      <c r="M1305" s="128"/>
      <c r="N1305" s="28"/>
      <c r="O1305" s="34"/>
      <c r="P1305" s="64"/>
      <c r="Q1305" s="35"/>
    </row>
    <row r="1306" spans="1:26" ht="15" customHeight="1" x14ac:dyDescent="0.2">
      <c r="A1306" s="127" t="s">
        <v>768</v>
      </c>
      <c r="B1306" s="135" t="s">
        <v>2336</v>
      </c>
      <c r="C1306" s="127" t="s">
        <v>55</v>
      </c>
      <c r="D1306" s="28"/>
      <c r="E1306" s="133">
        <v>43290</v>
      </c>
      <c r="F1306" s="133">
        <v>43291</v>
      </c>
      <c r="G1306" s="133">
        <v>43318</v>
      </c>
      <c r="H1306" s="133">
        <v>43299</v>
      </c>
      <c r="I1306" s="131" t="s">
        <v>16</v>
      </c>
      <c r="J1306" s="30"/>
      <c r="K1306" s="129" t="s">
        <v>94</v>
      </c>
      <c r="L1306" s="30"/>
      <c r="M1306" s="127" t="s">
        <v>70</v>
      </c>
      <c r="N1306" s="28"/>
      <c r="O1306" s="33"/>
      <c r="P1306" s="63"/>
      <c r="Q1306" s="35"/>
    </row>
    <row r="1307" spans="1:26" ht="15" customHeight="1" x14ac:dyDescent="0.2">
      <c r="A1307" s="128"/>
      <c r="B1307" s="136"/>
      <c r="C1307" s="128"/>
      <c r="D1307" s="28"/>
      <c r="E1307" s="134"/>
      <c r="F1307" s="134"/>
      <c r="G1307" s="134"/>
      <c r="H1307" s="134"/>
      <c r="I1307" s="132"/>
      <c r="J1307" s="30"/>
      <c r="K1307" s="130"/>
      <c r="L1307" s="30"/>
      <c r="M1307" s="128"/>
      <c r="N1307" s="28"/>
      <c r="O1307" s="34"/>
      <c r="P1307" s="64"/>
      <c r="Q1307" s="35"/>
    </row>
    <row r="1308" spans="1:26" ht="15" customHeight="1" x14ac:dyDescent="0.2">
      <c r="A1308" s="127" t="s">
        <v>769</v>
      </c>
      <c r="B1308" s="135" t="s">
        <v>2337</v>
      </c>
      <c r="C1308" s="127" t="s">
        <v>55</v>
      </c>
      <c r="D1308" s="28"/>
      <c r="E1308" s="133">
        <v>43290</v>
      </c>
      <c r="F1308" s="133">
        <v>43291</v>
      </c>
      <c r="G1308" s="133">
        <v>43318</v>
      </c>
      <c r="H1308" s="133">
        <v>43299</v>
      </c>
      <c r="I1308" s="131" t="s">
        <v>16</v>
      </c>
      <c r="J1308" s="30"/>
      <c r="K1308" s="129" t="s">
        <v>94</v>
      </c>
      <c r="L1308" s="30"/>
      <c r="M1308" s="127" t="s">
        <v>70</v>
      </c>
      <c r="N1308" s="28"/>
      <c r="O1308" s="33"/>
      <c r="P1308" s="63"/>
      <c r="Q1308" s="35"/>
    </row>
    <row r="1309" spans="1:26" ht="15" customHeight="1" x14ac:dyDescent="0.2">
      <c r="A1309" s="128"/>
      <c r="B1309" s="136"/>
      <c r="C1309" s="128"/>
      <c r="D1309" s="28"/>
      <c r="E1309" s="134"/>
      <c r="F1309" s="134"/>
      <c r="G1309" s="134"/>
      <c r="H1309" s="134"/>
      <c r="I1309" s="132"/>
      <c r="J1309" s="30"/>
      <c r="K1309" s="130"/>
      <c r="L1309" s="30"/>
      <c r="M1309" s="128"/>
      <c r="N1309" s="28"/>
      <c r="O1309" s="34"/>
      <c r="P1309" s="64"/>
      <c r="Q1309" s="35"/>
    </row>
    <row r="1310" spans="1:26" ht="15" customHeight="1" x14ac:dyDescent="0.2">
      <c r="A1310" s="127" t="s">
        <v>770</v>
      </c>
      <c r="B1310" s="135" t="s">
        <v>2338</v>
      </c>
      <c r="C1310" s="127" t="s">
        <v>55</v>
      </c>
      <c r="D1310" s="28"/>
      <c r="E1310" s="133">
        <v>43290</v>
      </c>
      <c r="F1310" s="133">
        <v>43291</v>
      </c>
      <c r="G1310" s="133">
        <v>43318</v>
      </c>
      <c r="H1310" s="133">
        <v>43299</v>
      </c>
      <c r="I1310" s="131" t="s">
        <v>16</v>
      </c>
      <c r="J1310" s="30"/>
      <c r="K1310" s="129" t="s">
        <v>94</v>
      </c>
      <c r="L1310" s="30"/>
      <c r="M1310" s="127" t="s">
        <v>14</v>
      </c>
      <c r="N1310" s="28"/>
      <c r="O1310" s="33"/>
      <c r="P1310" s="63"/>
      <c r="Q1310" s="35"/>
    </row>
    <row r="1311" spans="1:26" s="70" customFormat="1" ht="15" customHeight="1" x14ac:dyDescent="0.2">
      <c r="A1311" s="128"/>
      <c r="B1311" s="136"/>
      <c r="C1311" s="128"/>
      <c r="D1311" s="28"/>
      <c r="E1311" s="134"/>
      <c r="F1311" s="134"/>
      <c r="G1311" s="134"/>
      <c r="H1311" s="134"/>
      <c r="I1311" s="132"/>
      <c r="J1311" s="30"/>
      <c r="K1311" s="130"/>
      <c r="L1311" s="30"/>
      <c r="M1311" s="128"/>
      <c r="N1311" s="28"/>
      <c r="O1311" s="34"/>
      <c r="P1311" s="64"/>
      <c r="Q1311" s="35"/>
      <c r="Y1311" s="71"/>
      <c r="Z1311" s="71"/>
    </row>
    <row r="1312" spans="1:26" s="70" customFormat="1" ht="15" customHeight="1" x14ac:dyDescent="0.2">
      <c r="A1312" s="127" t="s">
        <v>771</v>
      </c>
      <c r="B1312" s="135" t="s">
        <v>2339</v>
      </c>
      <c r="C1312" s="127" t="s">
        <v>55</v>
      </c>
      <c r="D1312" s="28"/>
      <c r="E1312" s="133">
        <v>43290</v>
      </c>
      <c r="F1312" s="133">
        <v>43291</v>
      </c>
      <c r="G1312" s="133">
        <v>43318</v>
      </c>
      <c r="H1312" s="133">
        <v>43299</v>
      </c>
      <c r="I1312" s="131" t="s">
        <v>16</v>
      </c>
      <c r="J1312" s="30"/>
      <c r="K1312" s="129" t="s">
        <v>94</v>
      </c>
      <c r="L1312" s="30"/>
      <c r="M1312" s="127" t="s">
        <v>17</v>
      </c>
      <c r="N1312" s="28"/>
      <c r="O1312" s="33" t="s">
        <v>20</v>
      </c>
      <c r="P1312" s="63"/>
      <c r="Q1312" s="35"/>
      <c r="Y1312" s="71"/>
      <c r="Z1312" s="71"/>
    </row>
    <row r="1313" spans="1:17" ht="15" customHeight="1" x14ac:dyDescent="0.2">
      <c r="A1313" s="128"/>
      <c r="B1313" s="136"/>
      <c r="C1313" s="128"/>
      <c r="D1313" s="28"/>
      <c r="E1313" s="134"/>
      <c r="F1313" s="134"/>
      <c r="G1313" s="134"/>
      <c r="H1313" s="134"/>
      <c r="I1313" s="132"/>
      <c r="J1313" s="30"/>
      <c r="K1313" s="130"/>
      <c r="L1313" s="30"/>
      <c r="M1313" s="128"/>
      <c r="N1313" s="28"/>
      <c r="O1313" s="34"/>
      <c r="P1313" s="64"/>
      <c r="Q1313" s="35"/>
    </row>
    <row r="1314" spans="1:17" ht="15" customHeight="1" x14ac:dyDescent="0.2">
      <c r="A1314" s="127" t="s">
        <v>772</v>
      </c>
      <c r="B1314" s="135" t="s">
        <v>2340</v>
      </c>
      <c r="C1314" s="127" t="s">
        <v>55</v>
      </c>
      <c r="D1314" s="28"/>
      <c r="E1314" s="133">
        <v>43290</v>
      </c>
      <c r="F1314" s="133">
        <v>43291</v>
      </c>
      <c r="G1314" s="133">
        <v>43318</v>
      </c>
      <c r="H1314" s="133">
        <v>43308</v>
      </c>
      <c r="I1314" s="131" t="s">
        <v>16</v>
      </c>
      <c r="J1314" s="30"/>
      <c r="K1314" s="129" t="s">
        <v>94</v>
      </c>
      <c r="L1314" s="30"/>
      <c r="M1314" s="127" t="s">
        <v>14</v>
      </c>
      <c r="N1314" s="28"/>
      <c r="O1314" s="33"/>
      <c r="P1314" s="63"/>
      <c r="Q1314" s="35"/>
    </row>
    <row r="1315" spans="1:17" ht="15" customHeight="1" x14ac:dyDescent="0.2">
      <c r="A1315" s="128"/>
      <c r="B1315" s="136"/>
      <c r="C1315" s="128"/>
      <c r="D1315" s="28"/>
      <c r="E1315" s="134"/>
      <c r="F1315" s="134"/>
      <c r="G1315" s="134"/>
      <c r="H1315" s="134"/>
      <c r="I1315" s="132"/>
      <c r="J1315" s="30"/>
      <c r="K1315" s="130"/>
      <c r="L1315" s="30"/>
      <c r="M1315" s="128"/>
      <c r="N1315" s="28"/>
      <c r="O1315" s="34"/>
      <c r="P1315" s="64"/>
      <c r="Q1315" s="35"/>
    </row>
    <row r="1316" spans="1:17" ht="15" customHeight="1" x14ac:dyDescent="0.2">
      <c r="A1316" s="127" t="s">
        <v>773</v>
      </c>
      <c r="B1316" s="135" t="s">
        <v>2345</v>
      </c>
      <c r="C1316" s="127" t="s">
        <v>55</v>
      </c>
      <c r="D1316" s="28"/>
      <c r="E1316" s="133">
        <v>43290</v>
      </c>
      <c r="F1316" s="133">
        <v>43291</v>
      </c>
      <c r="G1316" s="133">
        <v>43318</v>
      </c>
      <c r="H1316" s="133">
        <v>43290</v>
      </c>
      <c r="I1316" s="131" t="s">
        <v>16</v>
      </c>
      <c r="J1316" s="30"/>
      <c r="K1316" s="129" t="s">
        <v>94</v>
      </c>
      <c r="L1316" s="30"/>
      <c r="M1316" s="127" t="s">
        <v>17</v>
      </c>
      <c r="N1316" s="28"/>
      <c r="O1316" s="33" t="s">
        <v>71</v>
      </c>
      <c r="P1316" s="63"/>
      <c r="Q1316" s="35"/>
    </row>
    <row r="1317" spans="1:17" ht="15" customHeight="1" x14ac:dyDescent="0.2">
      <c r="A1317" s="128"/>
      <c r="B1317" s="136"/>
      <c r="C1317" s="128"/>
      <c r="D1317" s="28"/>
      <c r="E1317" s="134"/>
      <c r="F1317" s="134"/>
      <c r="G1317" s="134"/>
      <c r="H1317" s="134"/>
      <c r="I1317" s="132"/>
      <c r="J1317" s="30"/>
      <c r="K1317" s="130"/>
      <c r="L1317" s="30"/>
      <c r="M1317" s="128"/>
      <c r="N1317" s="28"/>
      <c r="O1317" s="34"/>
      <c r="P1317" s="64"/>
      <c r="Q1317" s="35"/>
    </row>
    <row r="1318" spans="1:17" ht="15" customHeight="1" x14ac:dyDescent="0.2">
      <c r="A1318" s="127" t="s">
        <v>774</v>
      </c>
      <c r="B1318" s="135" t="s">
        <v>2345</v>
      </c>
      <c r="C1318" s="127" t="s">
        <v>55</v>
      </c>
      <c r="D1318" s="28"/>
      <c r="E1318" s="133">
        <v>43290</v>
      </c>
      <c r="F1318" s="133">
        <v>43291</v>
      </c>
      <c r="G1318" s="133">
        <v>43318</v>
      </c>
      <c r="H1318" s="133">
        <v>43290</v>
      </c>
      <c r="I1318" s="131" t="s">
        <v>16</v>
      </c>
      <c r="J1318" s="30"/>
      <c r="K1318" s="129" t="s">
        <v>94</v>
      </c>
      <c r="L1318" s="30"/>
      <c r="M1318" s="127" t="s">
        <v>17</v>
      </c>
      <c r="N1318" s="28"/>
      <c r="O1318" s="33" t="s">
        <v>71</v>
      </c>
      <c r="P1318" s="63"/>
      <c r="Q1318" s="35"/>
    </row>
    <row r="1319" spans="1:17" ht="15" customHeight="1" x14ac:dyDescent="0.2">
      <c r="A1319" s="128"/>
      <c r="B1319" s="136"/>
      <c r="C1319" s="128"/>
      <c r="D1319" s="28"/>
      <c r="E1319" s="134"/>
      <c r="F1319" s="134"/>
      <c r="G1319" s="134"/>
      <c r="H1319" s="134"/>
      <c r="I1319" s="132"/>
      <c r="J1319" s="30"/>
      <c r="K1319" s="130"/>
      <c r="L1319" s="30"/>
      <c r="M1319" s="128"/>
      <c r="N1319" s="28"/>
      <c r="O1319" s="34"/>
      <c r="P1319" s="64"/>
      <c r="Q1319" s="35"/>
    </row>
    <row r="1320" spans="1:17" ht="15" customHeight="1" x14ac:dyDescent="0.2">
      <c r="A1320" s="127" t="s">
        <v>775</v>
      </c>
      <c r="B1320" s="135" t="s">
        <v>2347</v>
      </c>
      <c r="C1320" s="127" t="s">
        <v>55</v>
      </c>
      <c r="D1320" s="28"/>
      <c r="E1320" s="133">
        <v>43291</v>
      </c>
      <c r="F1320" s="133">
        <v>43292</v>
      </c>
      <c r="G1320" s="133">
        <v>43319</v>
      </c>
      <c r="H1320" s="133">
        <v>43305</v>
      </c>
      <c r="I1320" s="131" t="s">
        <v>16</v>
      </c>
      <c r="J1320" s="30"/>
      <c r="K1320" s="129" t="s">
        <v>94</v>
      </c>
      <c r="L1320" s="30"/>
      <c r="M1320" s="127" t="s">
        <v>14</v>
      </c>
      <c r="N1320" s="28"/>
      <c r="O1320" s="33"/>
      <c r="P1320" s="63"/>
      <c r="Q1320" s="35"/>
    </row>
    <row r="1321" spans="1:17" ht="15" customHeight="1" x14ac:dyDescent="0.2">
      <c r="A1321" s="128"/>
      <c r="B1321" s="136"/>
      <c r="C1321" s="128"/>
      <c r="D1321" s="28"/>
      <c r="E1321" s="134"/>
      <c r="F1321" s="134"/>
      <c r="G1321" s="134"/>
      <c r="H1321" s="134"/>
      <c r="I1321" s="132"/>
      <c r="J1321" s="30"/>
      <c r="K1321" s="130"/>
      <c r="L1321" s="30"/>
      <c r="M1321" s="128"/>
      <c r="N1321" s="28"/>
      <c r="O1321" s="34"/>
      <c r="P1321" s="64"/>
      <c r="Q1321" s="35"/>
    </row>
    <row r="1322" spans="1:17" ht="15" customHeight="1" x14ac:dyDescent="0.2">
      <c r="A1322" s="127" t="s">
        <v>776</v>
      </c>
      <c r="B1322" s="135" t="s">
        <v>2348</v>
      </c>
      <c r="C1322" s="127" t="s">
        <v>55</v>
      </c>
      <c r="D1322" s="28"/>
      <c r="E1322" s="133">
        <v>43291</v>
      </c>
      <c r="F1322" s="133">
        <v>43292</v>
      </c>
      <c r="G1322" s="133">
        <v>43319</v>
      </c>
      <c r="H1322" s="133">
        <v>43297</v>
      </c>
      <c r="I1322" s="131" t="s">
        <v>16</v>
      </c>
      <c r="J1322" s="30"/>
      <c r="K1322" s="129" t="s">
        <v>94</v>
      </c>
      <c r="L1322" s="30"/>
      <c r="M1322" s="127" t="s">
        <v>15</v>
      </c>
      <c r="N1322" s="28"/>
      <c r="O1322" s="33" t="s">
        <v>27</v>
      </c>
      <c r="P1322" s="63" t="s">
        <v>2391</v>
      </c>
      <c r="Q1322" s="35"/>
    </row>
    <row r="1323" spans="1:17" ht="15" customHeight="1" x14ac:dyDescent="0.2">
      <c r="A1323" s="128"/>
      <c r="B1323" s="136"/>
      <c r="C1323" s="128"/>
      <c r="D1323" s="28"/>
      <c r="E1323" s="134"/>
      <c r="F1323" s="134"/>
      <c r="G1323" s="134"/>
      <c r="H1323" s="134"/>
      <c r="I1323" s="132"/>
      <c r="J1323" s="30"/>
      <c r="K1323" s="130"/>
      <c r="L1323" s="30"/>
      <c r="M1323" s="128"/>
      <c r="N1323" s="28"/>
      <c r="O1323" s="34"/>
      <c r="P1323" s="64"/>
      <c r="Q1323" s="35"/>
    </row>
    <row r="1324" spans="1:17" ht="15" customHeight="1" x14ac:dyDescent="0.2">
      <c r="A1324" s="127" t="s">
        <v>777</v>
      </c>
      <c r="B1324" s="135" t="s">
        <v>2349</v>
      </c>
      <c r="C1324" s="127" t="s">
        <v>55</v>
      </c>
      <c r="D1324" s="28"/>
      <c r="E1324" s="133">
        <v>43291</v>
      </c>
      <c r="F1324" s="133">
        <v>43292</v>
      </c>
      <c r="G1324" s="133">
        <v>43319</v>
      </c>
      <c r="H1324" s="133">
        <v>43305</v>
      </c>
      <c r="I1324" s="131" t="s">
        <v>16</v>
      </c>
      <c r="J1324" s="30"/>
      <c r="K1324" s="129" t="s">
        <v>94</v>
      </c>
      <c r="L1324" s="30"/>
      <c r="M1324" s="127" t="s">
        <v>14</v>
      </c>
      <c r="N1324" s="28"/>
      <c r="O1324" s="33"/>
      <c r="P1324" s="63"/>
      <c r="Q1324" s="35"/>
    </row>
    <row r="1325" spans="1:17" ht="15" customHeight="1" x14ac:dyDescent="0.2">
      <c r="A1325" s="128"/>
      <c r="B1325" s="136"/>
      <c r="C1325" s="128"/>
      <c r="D1325" s="28"/>
      <c r="E1325" s="134"/>
      <c r="F1325" s="134"/>
      <c r="G1325" s="134"/>
      <c r="H1325" s="134"/>
      <c r="I1325" s="132"/>
      <c r="J1325" s="30"/>
      <c r="K1325" s="130"/>
      <c r="L1325" s="30"/>
      <c r="M1325" s="128"/>
      <c r="N1325" s="28"/>
      <c r="O1325" s="34"/>
      <c r="P1325" s="64"/>
      <c r="Q1325" s="35"/>
    </row>
    <row r="1326" spans="1:17" ht="15" customHeight="1" x14ac:dyDescent="0.2">
      <c r="A1326" s="127" t="s">
        <v>778</v>
      </c>
      <c r="B1326" s="135" t="s">
        <v>2350</v>
      </c>
      <c r="C1326" s="127" t="s">
        <v>55</v>
      </c>
      <c r="D1326" s="28"/>
      <c r="E1326" s="133">
        <v>43291</v>
      </c>
      <c r="F1326" s="133">
        <v>43292</v>
      </c>
      <c r="G1326" s="133">
        <v>43319</v>
      </c>
      <c r="H1326" s="133">
        <v>43306</v>
      </c>
      <c r="I1326" s="131" t="s">
        <v>16</v>
      </c>
      <c r="J1326" s="30"/>
      <c r="K1326" s="129" t="s">
        <v>94</v>
      </c>
      <c r="L1326" s="30"/>
      <c r="M1326" s="127" t="s">
        <v>14</v>
      </c>
      <c r="N1326" s="28"/>
      <c r="O1326" s="33"/>
      <c r="P1326" s="63"/>
      <c r="Q1326" s="35"/>
    </row>
    <row r="1327" spans="1:17" ht="15" customHeight="1" x14ac:dyDescent="0.2">
      <c r="A1327" s="128"/>
      <c r="B1327" s="136"/>
      <c r="C1327" s="128"/>
      <c r="D1327" s="28"/>
      <c r="E1327" s="134"/>
      <c r="F1327" s="134"/>
      <c r="G1327" s="134"/>
      <c r="H1327" s="134"/>
      <c r="I1327" s="132"/>
      <c r="J1327" s="30"/>
      <c r="K1327" s="130"/>
      <c r="L1327" s="30"/>
      <c r="M1327" s="128"/>
      <c r="N1327" s="28"/>
      <c r="O1327" s="34"/>
      <c r="P1327" s="64"/>
      <c r="Q1327" s="35"/>
    </row>
    <row r="1328" spans="1:17" ht="15" customHeight="1" x14ac:dyDescent="0.2">
      <c r="A1328" s="127" t="s">
        <v>779</v>
      </c>
      <c r="B1328" s="135" t="s">
        <v>2351</v>
      </c>
      <c r="C1328" s="127" t="s">
        <v>55</v>
      </c>
      <c r="D1328" s="28"/>
      <c r="E1328" s="133">
        <v>43292</v>
      </c>
      <c r="F1328" s="133">
        <v>43293</v>
      </c>
      <c r="G1328" s="133">
        <v>43320</v>
      </c>
      <c r="H1328" s="133">
        <v>43293</v>
      </c>
      <c r="I1328" s="131" t="s">
        <v>16</v>
      </c>
      <c r="J1328" s="30"/>
      <c r="K1328" s="129" t="s">
        <v>94</v>
      </c>
      <c r="L1328" s="30"/>
      <c r="M1328" s="127" t="s">
        <v>14</v>
      </c>
      <c r="N1328" s="28"/>
      <c r="O1328" s="33"/>
      <c r="P1328" s="63"/>
      <c r="Q1328" s="35"/>
    </row>
    <row r="1329" spans="1:17" ht="15" customHeight="1" x14ac:dyDescent="0.2">
      <c r="A1329" s="128"/>
      <c r="B1329" s="136"/>
      <c r="C1329" s="128"/>
      <c r="D1329" s="28"/>
      <c r="E1329" s="134"/>
      <c r="F1329" s="134"/>
      <c r="G1329" s="134"/>
      <c r="H1329" s="134"/>
      <c r="I1329" s="132"/>
      <c r="J1329" s="30"/>
      <c r="K1329" s="130"/>
      <c r="L1329" s="30"/>
      <c r="M1329" s="128"/>
      <c r="N1329" s="28"/>
      <c r="O1329" s="34"/>
      <c r="P1329" s="64"/>
      <c r="Q1329" s="35"/>
    </row>
    <row r="1330" spans="1:17" ht="15" customHeight="1" x14ac:dyDescent="0.2">
      <c r="A1330" s="127" t="s">
        <v>780</v>
      </c>
      <c r="B1330" s="135" t="s">
        <v>2352</v>
      </c>
      <c r="C1330" s="127" t="s">
        <v>55</v>
      </c>
      <c r="D1330" s="28"/>
      <c r="E1330" s="133">
        <v>43292</v>
      </c>
      <c r="F1330" s="133">
        <v>43293</v>
      </c>
      <c r="G1330" s="133">
        <v>43320</v>
      </c>
      <c r="H1330" s="133">
        <v>43297</v>
      </c>
      <c r="I1330" s="131" t="s">
        <v>16</v>
      </c>
      <c r="J1330" s="30"/>
      <c r="K1330" s="129" t="s">
        <v>94</v>
      </c>
      <c r="L1330" s="30"/>
      <c r="M1330" s="127" t="s">
        <v>15</v>
      </c>
      <c r="N1330" s="28"/>
      <c r="O1330" s="33" t="s">
        <v>82</v>
      </c>
      <c r="P1330" s="63" t="s">
        <v>2368</v>
      </c>
      <c r="Q1330" s="35"/>
    </row>
    <row r="1331" spans="1:17" ht="15" customHeight="1" x14ac:dyDescent="0.2">
      <c r="A1331" s="128"/>
      <c r="B1331" s="136"/>
      <c r="C1331" s="128"/>
      <c r="D1331" s="28"/>
      <c r="E1331" s="134"/>
      <c r="F1331" s="134"/>
      <c r="G1331" s="134"/>
      <c r="H1331" s="134"/>
      <c r="I1331" s="132"/>
      <c r="J1331" s="30"/>
      <c r="K1331" s="130"/>
      <c r="L1331" s="30"/>
      <c r="M1331" s="128"/>
      <c r="N1331" s="28"/>
      <c r="O1331" s="34"/>
      <c r="P1331" s="64"/>
      <c r="Q1331" s="35"/>
    </row>
    <row r="1332" spans="1:17" ht="15" customHeight="1" x14ac:dyDescent="0.2">
      <c r="A1332" s="127" t="s">
        <v>781</v>
      </c>
      <c r="B1332" s="135" t="s">
        <v>2353</v>
      </c>
      <c r="C1332" s="127" t="s">
        <v>55</v>
      </c>
      <c r="D1332" s="28"/>
      <c r="E1332" s="133">
        <v>43292</v>
      </c>
      <c r="F1332" s="133">
        <v>43293</v>
      </c>
      <c r="G1332" s="133">
        <v>43320</v>
      </c>
      <c r="H1332" s="133">
        <v>43292</v>
      </c>
      <c r="I1332" s="131" t="s">
        <v>16</v>
      </c>
      <c r="J1332" s="30"/>
      <c r="K1332" s="129" t="s">
        <v>94</v>
      </c>
      <c r="L1332" s="30"/>
      <c r="M1332" s="127" t="s">
        <v>15</v>
      </c>
      <c r="N1332" s="28"/>
      <c r="O1332" s="33"/>
      <c r="P1332" s="63"/>
      <c r="Q1332" s="35"/>
    </row>
    <row r="1333" spans="1:17" ht="15" customHeight="1" x14ac:dyDescent="0.2">
      <c r="A1333" s="128"/>
      <c r="B1333" s="136"/>
      <c r="C1333" s="128"/>
      <c r="D1333" s="28"/>
      <c r="E1333" s="134"/>
      <c r="F1333" s="134"/>
      <c r="G1333" s="134"/>
      <c r="H1333" s="134"/>
      <c r="I1333" s="132"/>
      <c r="J1333" s="30"/>
      <c r="K1333" s="130"/>
      <c r="L1333" s="30"/>
      <c r="M1333" s="128"/>
      <c r="N1333" s="28"/>
      <c r="O1333" s="34" t="s">
        <v>47</v>
      </c>
      <c r="P1333" s="64"/>
      <c r="Q1333" s="35"/>
    </row>
    <row r="1334" spans="1:17" ht="15" customHeight="1" x14ac:dyDescent="0.2">
      <c r="A1334" s="127" t="s">
        <v>782</v>
      </c>
      <c r="B1334" s="135" t="s">
        <v>2355</v>
      </c>
      <c r="C1334" s="127" t="s">
        <v>55</v>
      </c>
      <c r="D1334" s="28"/>
      <c r="E1334" s="133">
        <v>43292</v>
      </c>
      <c r="F1334" s="133">
        <v>43293</v>
      </c>
      <c r="G1334" s="133">
        <v>43320</v>
      </c>
      <c r="H1334" s="133">
        <v>43305</v>
      </c>
      <c r="I1334" s="131" t="s">
        <v>16</v>
      </c>
      <c r="J1334" s="30"/>
      <c r="K1334" s="129" t="s">
        <v>94</v>
      </c>
      <c r="L1334" s="30"/>
      <c r="M1334" s="127" t="s">
        <v>14</v>
      </c>
      <c r="N1334" s="28"/>
      <c r="O1334" s="33"/>
      <c r="P1334" s="63"/>
      <c r="Q1334" s="35"/>
    </row>
    <row r="1335" spans="1:17" ht="15" customHeight="1" x14ac:dyDescent="0.2">
      <c r="A1335" s="128"/>
      <c r="B1335" s="136"/>
      <c r="C1335" s="128"/>
      <c r="D1335" s="28"/>
      <c r="E1335" s="134"/>
      <c r="F1335" s="134"/>
      <c r="G1335" s="134"/>
      <c r="H1335" s="134"/>
      <c r="I1335" s="132"/>
      <c r="J1335" s="30"/>
      <c r="K1335" s="130"/>
      <c r="L1335" s="30"/>
      <c r="M1335" s="128"/>
      <c r="N1335" s="28"/>
      <c r="O1335" s="34"/>
      <c r="P1335" s="64"/>
      <c r="Q1335" s="35"/>
    </row>
    <row r="1336" spans="1:17" ht="15" customHeight="1" x14ac:dyDescent="0.2">
      <c r="A1336" s="127" t="s">
        <v>783</v>
      </c>
      <c r="B1336" s="135" t="s">
        <v>2356</v>
      </c>
      <c r="C1336" s="127" t="s">
        <v>55</v>
      </c>
      <c r="D1336" s="28"/>
      <c r="E1336" s="133">
        <v>43292</v>
      </c>
      <c r="F1336" s="133">
        <v>43293</v>
      </c>
      <c r="G1336" s="133">
        <v>43320</v>
      </c>
      <c r="H1336" s="133">
        <v>43342</v>
      </c>
      <c r="I1336" s="131" t="s">
        <v>16</v>
      </c>
      <c r="J1336" s="30"/>
      <c r="K1336" s="129" t="s">
        <v>94</v>
      </c>
      <c r="L1336" s="30"/>
      <c r="M1336" s="127" t="s">
        <v>14</v>
      </c>
      <c r="N1336" s="28"/>
      <c r="O1336" s="33"/>
      <c r="P1336" s="63"/>
      <c r="Q1336" s="35"/>
    </row>
    <row r="1337" spans="1:17" ht="15" customHeight="1" x14ac:dyDescent="0.2">
      <c r="A1337" s="128"/>
      <c r="B1337" s="136"/>
      <c r="C1337" s="128"/>
      <c r="D1337" s="28"/>
      <c r="E1337" s="134"/>
      <c r="F1337" s="134"/>
      <c r="G1337" s="134"/>
      <c r="H1337" s="134"/>
      <c r="I1337" s="132"/>
      <c r="J1337" s="30"/>
      <c r="K1337" s="130"/>
      <c r="L1337" s="30"/>
      <c r="M1337" s="128"/>
      <c r="N1337" s="28"/>
      <c r="O1337" s="34"/>
      <c r="P1337" s="64"/>
      <c r="Q1337" s="35"/>
    </row>
    <row r="1338" spans="1:17" ht="15" customHeight="1" x14ac:dyDescent="0.2">
      <c r="A1338" s="127" t="s">
        <v>784</v>
      </c>
      <c r="B1338" s="135" t="s">
        <v>2357</v>
      </c>
      <c r="C1338" s="127" t="s">
        <v>55</v>
      </c>
      <c r="D1338" s="28"/>
      <c r="E1338" s="133">
        <v>43292</v>
      </c>
      <c r="F1338" s="133">
        <v>43293</v>
      </c>
      <c r="G1338" s="133">
        <v>43320</v>
      </c>
      <c r="H1338" s="133">
        <v>43318</v>
      </c>
      <c r="I1338" s="131" t="s">
        <v>16</v>
      </c>
      <c r="J1338" s="30"/>
      <c r="K1338" s="129" t="s">
        <v>94</v>
      </c>
      <c r="L1338" s="30"/>
      <c r="M1338" s="127" t="s">
        <v>14</v>
      </c>
      <c r="N1338" s="28"/>
      <c r="O1338" s="33"/>
      <c r="P1338" s="63"/>
      <c r="Q1338" s="35"/>
    </row>
    <row r="1339" spans="1:17" ht="15" customHeight="1" x14ac:dyDescent="0.2">
      <c r="A1339" s="128"/>
      <c r="B1339" s="136"/>
      <c r="C1339" s="128"/>
      <c r="D1339" s="28"/>
      <c r="E1339" s="134"/>
      <c r="F1339" s="134"/>
      <c r="G1339" s="134"/>
      <c r="H1339" s="134"/>
      <c r="I1339" s="132"/>
      <c r="J1339" s="30"/>
      <c r="K1339" s="130"/>
      <c r="L1339" s="30"/>
      <c r="M1339" s="128"/>
      <c r="N1339" s="28"/>
      <c r="O1339" s="34"/>
      <c r="P1339" s="64"/>
      <c r="Q1339" s="35"/>
    </row>
    <row r="1340" spans="1:17" ht="15" customHeight="1" x14ac:dyDescent="0.2">
      <c r="A1340" s="127" t="s">
        <v>785</v>
      </c>
      <c r="B1340" s="135" t="s">
        <v>2359</v>
      </c>
      <c r="C1340" s="127" t="s">
        <v>55</v>
      </c>
      <c r="D1340" s="28"/>
      <c r="E1340" s="133">
        <v>43293</v>
      </c>
      <c r="F1340" s="133">
        <v>43294</v>
      </c>
      <c r="G1340" s="133">
        <v>43321</v>
      </c>
      <c r="H1340" s="133">
        <v>43298</v>
      </c>
      <c r="I1340" s="131" t="s">
        <v>16</v>
      </c>
      <c r="J1340" s="30"/>
      <c r="K1340" s="129" t="s">
        <v>94</v>
      </c>
      <c r="L1340" s="30"/>
      <c r="M1340" s="127" t="s">
        <v>14</v>
      </c>
      <c r="N1340" s="28"/>
      <c r="O1340" s="33"/>
      <c r="P1340" s="63"/>
      <c r="Q1340" s="35"/>
    </row>
    <row r="1341" spans="1:17" ht="15" customHeight="1" x14ac:dyDescent="0.2">
      <c r="A1341" s="128"/>
      <c r="B1341" s="136"/>
      <c r="C1341" s="128"/>
      <c r="D1341" s="28"/>
      <c r="E1341" s="134"/>
      <c r="F1341" s="134"/>
      <c r="G1341" s="134"/>
      <c r="H1341" s="134"/>
      <c r="I1341" s="132"/>
      <c r="J1341" s="30"/>
      <c r="K1341" s="130"/>
      <c r="L1341" s="30"/>
      <c r="M1341" s="128"/>
      <c r="N1341" s="28"/>
      <c r="O1341" s="34"/>
      <c r="P1341" s="64"/>
      <c r="Q1341" s="35"/>
    </row>
    <row r="1342" spans="1:17" ht="15" customHeight="1" x14ac:dyDescent="0.2">
      <c r="A1342" s="127" t="s">
        <v>786</v>
      </c>
      <c r="B1342" s="135" t="s">
        <v>2360</v>
      </c>
      <c r="C1342" s="127" t="s">
        <v>55</v>
      </c>
      <c r="D1342" s="28"/>
      <c r="E1342" s="133">
        <v>43293</v>
      </c>
      <c r="F1342" s="133">
        <v>43294</v>
      </c>
      <c r="G1342" s="133">
        <v>43321</v>
      </c>
      <c r="H1342" s="133">
        <v>43301</v>
      </c>
      <c r="I1342" s="131" t="s">
        <v>16</v>
      </c>
      <c r="J1342" s="30"/>
      <c r="K1342" s="129" t="s">
        <v>94</v>
      </c>
      <c r="L1342" s="30"/>
      <c r="M1342" s="127" t="s">
        <v>14</v>
      </c>
      <c r="N1342" s="28"/>
      <c r="O1342" s="33"/>
      <c r="P1342" s="96"/>
      <c r="Q1342" s="35"/>
    </row>
    <row r="1343" spans="1:17" ht="15" customHeight="1" x14ac:dyDescent="0.2">
      <c r="A1343" s="128"/>
      <c r="B1343" s="136"/>
      <c r="C1343" s="128"/>
      <c r="D1343" s="28"/>
      <c r="E1343" s="134"/>
      <c r="F1343" s="134"/>
      <c r="G1343" s="134"/>
      <c r="H1343" s="134"/>
      <c r="I1343" s="132"/>
      <c r="J1343" s="30"/>
      <c r="K1343" s="130"/>
      <c r="L1343" s="30"/>
      <c r="M1343" s="128"/>
      <c r="N1343" s="28"/>
      <c r="O1343" s="34"/>
      <c r="P1343" s="64"/>
      <c r="Q1343" s="35"/>
    </row>
    <row r="1344" spans="1:17" ht="15" customHeight="1" x14ac:dyDescent="0.2">
      <c r="A1344" s="127" t="s">
        <v>787</v>
      </c>
      <c r="B1344" s="135" t="s">
        <v>2361</v>
      </c>
      <c r="C1344" s="127" t="s">
        <v>55</v>
      </c>
      <c r="D1344" s="28"/>
      <c r="E1344" s="133">
        <v>43293</v>
      </c>
      <c r="F1344" s="133">
        <v>43294</v>
      </c>
      <c r="G1344" s="133">
        <v>43321</v>
      </c>
      <c r="H1344" s="133">
        <v>43304</v>
      </c>
      <c r="I1344" s="131" t="s">
        <v>16</v>
      </c>
      <c r="J1344" s="30"/>
      <c r="K1344" s="129" t="s">
        <v>94</v>
      </c>
      <c r="L1344" s="30"/>
      <c r="M1344" s="127" t="s">
        <v>14</v>
      </c>
      <c r="N1344" s="28"/>
      <c r="O1344" s="33"/>
      <c r="P1344" s="63"/>
      <c r="Q1344" s="35"/>
    </row>
    <row r="1345" spans="1:17" ht="15" customHeight="1" x14ac:dyDescent="0.2">
      <c r="A1345" s="128"/>
      <c r="B1345" s="136"/>
      <c r="C1345" s="128"/>
      <c r="D1345" s="28"/>
      <c r="E1345" s="134"/>
      <c r="F1345" s="134"/>
      <c r="G1345" s="134"/>
      <c r="H1345" s="134"/>
      <c r="I1345" s="132"/>
      <c r="J1345" s="30"/>
      <c r="K1345" s="130"/>
      <c r="L1345" s="30"/>
      <c r="M1345" s="128"/>
      <c r="N1345" s="28"/>
      <c r="O1345" s="34"/>
      <c r="P1345" s="64"/>
      <c r="Q1345" s="35"/>
    </row>
    <row r="1346" spans="1:17" ht="15" customHeight="1" x14ac:dyDescent="0.2">
      <c r="A1346" s="127" t="s">
        <v>788</v>
      </c>
      <c r="B1346" s="135" t="s">
        <v>2362</v>
      </c>
      <c r="C1346" s="127" t="s">
        <v>55</v>
      </c>
      <c r="D1346" s="28"/>
      <c r="E1346" s="133">
        <v>43293</v>
      </c>
      <c r="F1346" s="133">
        <v>43294</v>
      </c>
      <c r="G1346" s="133">
        <v>43321</v>
      </c>
      <c r="H1346" s="133">
        <v>43298</v>
      </c>
      <c r="I1346" s="131" t="s">
        <v>16</v>
      </c>
      <c r="J1346" s="30"/>
      <c r="K1346" s="129" t="s">
        <v>94</v>
      </c>
      <c r="L1346" s="30"/>
      <c r="M1346" s="127" t="s">
        <v>14</v>
      </c>
      <c r="N1346" s="28"/>
      <c r="O1346" s="33"/>
      <c r="P1346" s="63"/>
      <c r="Q1346" s="35"/>
    </row>
    <row r="1347" spans="1:17" ht="15" customHeight="1" x14ac:dyDescent="0.2">
      <c r="A1347" s="128"/>
      <c r="B1347" s="136"/>
      <c r="C1347" s="128"/>
      <c r="D1347" s="28"/>
      <c r="E1347" s="134"/>
      <c r="F1347" s="134"/>
      <c r="G1347" s="134"/>
      <c r="H1347" s="134"/>
      <c r="I1347" s="132"/>
      <c r="J1347" s="30"/>
      <c r="K1347" s="130"/>
      <c r="L1347" s="30"/>
      <c r="M1347" s="128"/>
      <c r="N1347" s="28"/>
      <c r="O1347" s="34"/>
      <c r="P1347" s="64"/>
      <c r="Q1347" s="35"/>
    </row>
    <row r="1348" spans="1:17" ht="15" customHeight="1" x14ac:dyDescent="0.2">
      <c r="A1348" s="127" t="s">
        <v>789</v>
      </c>
      <c r="B1348" s="135" t="s">
        <v>2363</v>
      </c>
      <c r="C1348" s="127" t="s">
        <v>55</v>
      </c>
      <c r="D1348" s="28"/>
      <c r="E1348" s="133">
        <v>43293</v>
      </c>
      <c r="F1348" s="133">
        <v>43294</v>
      </c>
      <c r="G1348" s="133">
        <v>43321</v>
      </c>
      <c r="H1348" s="133">
        <v>43318</v>
      </c>
      <c r="I1348" s="131" t="s">
        <v>16</v>
      </c>
      <c r="J1348" s="30"/>
      <c r="K1348" s="129" t="s">
        <v>94</v>
      </c>
      <c r="L1348" s="30"/>
      <c r="M1348" s="127" t="s">
        <v>14</v>
      </c>
      <c r="N1348" s="28"/>
      <c r="O1348" s="33"/>
      <c r="P1348" s="63"/>
      <c r="Q1348" s="35"/>
    </row>
    <row r="1349" spans="1:17" ht="15" customHeight="1" x14ac:dyDescent="0.2">
      <c r="A1349" s="128"/>
      <c r="B1349" s="136"/>
      <c r="C1349" s="128"/>
      <c r="D1349" s="28"/>
      <c r="E1349" s="134"/>
      <c r="F1349" s="134"/>
      <c r="G1349" s="134"/>
      <c r="H1349" s="134"/>
      <c r="I1349" s="132"/>
      <c r="J1349" s="30"/>
      <c r="K1349" s="130"/>
      <c r="L1349" s="30"/>
      <c r="M1349" s="128"/>
      <c r="N1349" s="28"/>
      <c r="O1349" s="34"/>
      <c r="P1349" s="64"/>
      <c r="Q1349" s="35"/>
    </row>
    <row r="1350" spans="1:17" ht="15" customHeight="1" x14ac:dyDescent="0.2">
      <c r="A1350" s="127" t="s">
        <v>790</v>
      </c>
      <c r="B1350" s="135" t="s">
        <v>2364</v>
      </c>
      <c r="C1350" s="127" t="s">
        <v>55</v>
      </c>
      <c r="D1350" s="28"/>
      <c r="E1350" s="133" t="s">
        <v>2365</v>
      </c>
      <c r="F1350" s="133">
        <v>43297</v>
      </c>
      <c r="G1350" s="133">
        <v>43322</v>
      </c>
      <c r="H1350" s="133">
        <v>43315</v>
      </c>
      <c r="I1350" s="131" t="s">
        <v>16</v>
      </c>
      <c r="J1350" s="30"/>
      <c r="K1350" s="129" t="s">
        <v>94</v>
      </c>
      <c r="L1350" s="30"/>
      <c r="M1350" s="127" t="s">
        <v>14</v>
      </c>
      <c r="N1350" s="28"/>
      <c r="O1350" s="33"/>
      <c r="P1350" s="63"/>
      <c r="Q1350" s="35"/>
    </row>
    <row r="1351" spans="1:17" ht="15" customHeight="1" x14ac:dyDescent="0.2">
      <c r="A1351" s="128"/>
      <c r="B1351" s="136"/>
      <c r="C1351" s="128"/>
      <c r="D1351" s="28"/>
      <c r="E1351" s="134"/>
      <c r="F1351" s="134"/>
      <c r="G1351" s="134"/>
      <c r="H1351" s="134"/>
      <c r="I1351" s="132"/>
      <c r="J1351" s="30"/>
      <c r="K1351" s="130"/>
      <c r="L1351" s="30"/>
      <c r="M1351" s="128"/>
      <c r="N1351" s="28"/>
      <c r="O1351" s="34"/>
      <c r="P1351" s="64"/>
      <c r="Q1351" s="35"/>
    </row>
    <row r="1352" spans="1:17" ht="15" customHeight="1" x14ac:dyDescent="0.2">
      <c r="A1352" s="127" t="s">
        <v>791</v>
      </c>
      <c r="B1352" s="135" t="s">
        <v>2366</v>
      </c>
      <c r="C1352" s="127" t="s">
        <v>55</v>
      </c>
      <c r="D1352" s="28"/>
      <c r="E1352" s="133">
        <v>43297</v>
      </c>
      <c r="F1352" s="133">
        <v>43298</v>
      </c>
      <c r="G1352" s="133">
        <v>43325</v>
      </c>
      <c r="H1352" s="133">
        <v>43298</v>
      </c>
      <c r="I1352" s="131" t="s">
        <v>16</v>
      </c>
      <c r="J1352" s="30"/>
      <c r="K1352" s="129" t="s">
        <v>94</v>
      </c>
      <c r="L1352" s="30"/>
      <c r="M1352" s="127" t="s">
        <v>14</v>
      </c>
      <c r="N1352" s="28"/>
      <c r="O1352" s="33"/>
      <c r="P1352" s="63"/>
      <c r="Q1352" s="35"/>
    </row>
    <row r="1353" spans="1:17" ht="15" customHeight="1" x14ac:dyDescent="0.2">
      <c r="A1353" s="128"/>
      <c r="B1353" s="136"/>
      <c r="C1353" s="128"/>
      <c r="D1353" s="28"/>
      <c r="E1353" s="134"/>
      <c r="F1353" s="134"/>
      <c r="G1353" s="134"/>
      <c r="H1353" s="134"/>
      <c r="I1353" s="132"/>
      <c r="J1353" s="30"/>
      <c r="K1353" s="130"/>
      <c r="L1353" s="30"/>
      <c r="M1353" s="128"/>
      <c r="N1353" s="28"/>
      <c r="O1353" s="34"/>
      <c r="P1353" s="64"/>
      <c r="Q1353" s="35"/>
    </row>
    <row r="1354" spans="1:17" ht="15" customHeight="1" x14ac:dyDescent="0.2">
      <c r="A1354" s="127" t="s">
        <v>792</v>
      </c>
      <c r="B1354" s="135" t="s">
        <v>2367</v>
      </c>
      <c r="C1354" s="127" t="s">
        <v>55</v>
      </c>
      <c r="D1354" s="28"/>
      <c r="E1354" s="133">
        <v>43297</v>
      </c>
      <c r="F1354" s="133">
        <v>43298</v>
      </c>
      <c r="G1354" s="133">
        <v>43325</v>
      </c>
      <c r="H1354" s="133">
        <v>43298</v>
      </c>
      <c r="I1354" s="131" t="s">
        <v>16</v>
      </c>
      <c r="J1354" s="30"/>
      <c r="K1354" s="129" t="s">
        <v>94</v>
      </c>
      <c r="L1354" s="30"/>
      <c r="M1354" s="127" t="s">
        <v>14</v>
      </c>
      <c r="N1354" s="28"/>
      <c r="O1354" s="33"/>
      <c r="P1354" s="63" t="s">
        <v>2354</v>
      </c>
      <c r="Q1354" s="35"/>
    </row>
    <row r="1355" spans="1:17" ht="15" customHeight="1" x14ac:dyDescent="0.2">
      <c r="A1355" s="128"/>
      <c r="B1355" s="136"/>
      <c r="C1355" s="128"/>
      <c r="D1355" s="28"/>
      <c r="E1355" s="134"/>
      <c r="F1355" s="134"/>
      <c r="G1355" s="134"/>
      <c r="H1355" s="134"/>
      <c r="I1355" s="132"/>
      <c r="J1355" s="30"/>
      <c r="K1355" s="130"/>
      <c r="L1355" s="30"/>
      <c r="M1355" s="128"/>
      <c r="N1355" s="28"/>
      <c r="O1355" s="34"/>
      <c r="P1355" s="64"/>
      <c r="Q1355" s="35"/>
    </row>
    <row r="1356" spans="1:17" ht="15" customHeight="1" x14ac:dyDescent="0.2">
      <c r="A1356" s="127" t="s">
        <v>793</v>
      </c>
      <c r="B1356" s="135" t="s">
        <v>2369</v>
      </c>
      <c r="C1356" s="127" t="s">
        <v>55</v>
      </c>
      <c r="D1356" s="28"/>
      <c r="E1356" s="133">
        <v>43297</v>
      </c>
      <c r="F1356" s="133">
        <v>43298</v>
      </c>
      <c r="G1356" s="133">
        <v>43325</v>
      </c>
      <c r="H1356" s="133">
        <v>43326</v>
      </c>
      <c r="I1356" s="131" t="s">
        <v>28</v>
      </c>
      <c r="J1356" s="30"/>
      <c r="K1356" s="129" t="s">
        <v>94</v>
      </c>
      <c r="L1356" s="30"/>
      <c r="M1356" s="127" t="s">
        <v>70</v>
      </c>
      <c r="N1356" s="28"/>
      <c r="O1356" s="33"/>
      <c r="P1356" s="63"/>
      <c r="Q1356" s="35"/>
    </row>
    <row r="1357" spans="1:17" ht="15" customHeight="1" x14ac:dyDescent="0.2">
      <c r="A1357" s="128"/>
      <c r="B1357" s="136"/>
      <c r="C1357" s="128"/>
      <c r="D1357" s="28"/>
      <c r="E1357" s="134"/>
      <c r="F1357" s="134"/>
      <c r="G1357" s="134"/>
      <c r="H1357" s="134"/>
      <c r="I1357" s="132"/>
      <c r="J1357" s="30"/>
      <c r="K1357" s="130"/>
      <c r="L1357" s="30"/>
      <c r="M1357" s="128"/>
      <c r="N1357" s="28"/>
      <c r="O1357" s="34"/>
      <c r="P1357" s="64"/>
      <c r="Q1357" s="35"/>
    </row>
    <row r="1358" spans="1:17" ht="15" customHeight="1" x14ac:dyDescent="0.2">
      <c r="A1358" s="127" t="s">
        <v>794</v>
      </c>
      <c r="B1358" s="135" t="s">
        <v>2371</v>
      </c>
      <c r="C1358" s="127" t="s">
        <v>55</v>
      </c>
      <c r="D1358" s="28"/>
      <c r="E1358" s="133">
        <v>43297</v>
      </c>
      <c r="F1358" s="133">
        <v>43298</v>
      </c>
      <c r="G1358" s="133">
        <v>43325</v>
      </c>
      <c r="H1358" s="133">
        <v>43298</v>
      </c>
      <c r="I1358" s="131" t="s">
        <v>16</v>
      </c>
      <c r="J1358" s="30"/>
      <c r="K1358" s="129" t="s">
        <v>94</v>
      </c>
      <c r="L1358" s="30"/>
      <c r="M1358" s="127" t="s">
        <v>14</v>
      </c>
      <c r="N1358" s="28"/>
      <c r="O1358" s="33"/>
      <c r="P1358" s="63"/>
      <c r="Q1358" s="35"/>
    </row>
    <row r="1359" spans="1:17" ht="15" customHeight="1" x14ac:dyDescent="0.2">
      <c r="A1359" s="128"/>
      <c r="B1359" s="136"/>
      <c r="C1359" s="128"/>
      <c r="D1359" s="28"/>
      <c r="E1359" s="134"/>
      <c r="F1359" s="134"/>
      <c r="G1359" s="134"/>
      <c r="H1359" s="134"/>
      <c r="I1359" s="132"/>
      <c r="J1359" s="30"/>
      <c r="K1359" s="130"/>
      <c r="L1359" s="30"/>
      <c r="M1359" s="128"/>
      <c r="N1359" s="28"/>
      <c r="O1359" s="34"/>
      <c r="P1359" s="64"/>
      <c r="Q1359" s="35"/>
    </row>
    <row r="1360" spans="1:17" ht="15" customHeight="1" x14ac:dyDescent="0.2">
      <c r="A1360" s="127" t="s">
        <v>795</v>
      </c>
      <c r="B1360" s="135" t="s">
        <v>2379</v>
      </c>
      <c r="C1360" s="127" t="s">
        <v>55</v>
      </c>
      <c r="D1360" s="28"/>
      <c r="E1360" s="133">
        <v>43297</v>
      </c>
      <c r="F1360" s="133">
        <v>43298</v>
      </c>
      <c r="G1360" s="133">
        <v>43325</v>
      </c>
      <c r="H1360" s="133">
        <v>43326</v>
      </c>
      <c r="I1360" s="131" t="s">
        <v>28</v>
      </c>
      <c r="J1360" s="30"/>
      <c r="K1360" s="129" t="s">
        <v>94</v>
      </c>
      <c r="L1360" s="30"/>
      <c r="M1360" s="127" t="s">
        <v>14</v>
      </c>
      <c r="N1360" s="28"/>
      <c r="O1360" s="33"/>
      <c r="P1360" s="63"/>
      <c r="Q1360" s="35"/>
    </row>
    <row r="1361" spans="1:17" ht="15" customHeight="1" x14ac:dyDescent="0.2">
      <c r="A1361" s="128"/>
      <c r="B1361" s="136"/>
      <c r="C1361" s="128"/>
      <c r="D1361" s="28"/>
      <c r="E1361" s="134"/>
      <c r="F1361" s="134"/>
      <c r="G1361" s="134"/>
      <c r="H1361" s="134"/>
      <c r="I1361" s="132"/>
      <c r="J1361" s="30"/>
      <c r="K1361" s="130"/>
      <c r="L1361" s="30"/>
      <c r="M1361" s="128"/>
      <c r="N1361" s="28"/>
      <c r="O1361" s="34"/>
      <c r="P1361" s="64"/>
      <c r="Q1361" s="35"/>
    </row>
    <row r="1362" spans="1:17" ht="15" customHeight="1" x14ac:dyDescent="0.2">
      <c r="A1362" s="127" t="s">
        <v>796</v>
      </c>
      <c r="B1362" s="135" t="s">
        <v>2372</v>
      </c>
      <c r="C1362" s="127" t="s">
        <v>55</v>
      </c>
      <c r="D1362" s="28"/>
      <c r="E1362" s="133">
        <v>43297</v>
      </c>
      <c r="F1362" s="133">
        <v>43298</v>
      </c>
      <c r="G1362" s="133">
        <v>43325</v>
      </c>
      <c r="H1362" s="133">
        <v>43301</v>
      </c>
      <c r="I1362" s="131" t="s">
        <v>16</v>
      </c>
      <c r="J1362" s="30"/>
      <c r="K1362" s="129" t="s">
        <v>94</v>
      </c>
      <c r="L1362" s="30"/>
      <c r="M1362" s="127" t="s">
        <v>15</v>
      </c>
      <c r="N1362" s="28"/>
      <c r="O1362" s="33" t="s">
        <v>82</v>
      </c>
      <c r="P1362" s="63"/>
      <c r="Q1362" s="35"/>
    </row>
    <row r="1363" spans="1:17" ht="15" customHeight="1" x14ac:dyDescent="0.2">
      <c r="A1363" s="128"/>
      <c r="B1363" s="136"/>
      <c r="C1363" s="128"/>
      <c r="D1363" s="28"/>
      <c r="E1363" s="134"/>
      <c r="F1363" s="134"/>
      <c r="G1363" s="134"/>
      <c r="H1363" s="134"/>
      <c r="I1363" s="132"/>
      <c r="J1363" s="30"/>
      <c r="K1363" s="130"/>
      <c r="L1363" s="30"/>
      <c r="M1363" s="128"/>
      <c r="N1363" s="28"/>
      <c r="O1363" s="34" t="s">
        <v>27</v>
      </c>
      <c r="P1363" s="64"/>
      <c r="Q1363" s="35"/>
    </row>
    <row r="1364" spans="1:17" ht="15" customHeight="1" x14ac:dyDescent="0.2">
      <c r="A1364" s="127" t="s">
        <v>797</v>
      </c>
      <c r="B1364" s="135" t="s">
        <v>2373</v>
      </c>
      <c r="C1364" s="127" t="s">
        <v>55</v>
      </c>
      <c r="D1364" s="28"/>
      <c r="E1364" s="133">
        <v>43298</v>
      </c>
      <c r="F1364" s="133">
        <v>43299</v>
      </c>
      <c r="G1364" s="133">
        <v>43326</v>
      </c>
      <c r="H1364" s="133">
        <v>43326</v>
      </c>
      <c r="I1364" s="131" t="s">
        <v>16</v>
      </c>
      <c r="J1364" s="30"/>
      <c r="K1364" s="129" t="s">
        <v>94</v>
      </c>
      <c r="L1364" s="30"/>
      <c r="M1364" s="127" t="s">
        <v>14</v>
      </c>
      <c r="N1364" s="28"/>
      <c r="O1364" s="33"/>
      <c r="P1364" s="63"/>
      <c r="Q1364" s="35"/>
    </row>
    <row r="1365" spans="1:17" ht="15" customHeight="1" x14ac:dyDescent="0.2">
      <c r="A1365" s="128"/>
      <c r="B1365" s="136"/>
      <c r="C1365" s="128"/>
      <c r="D1365" s="28"/>
      <c r="E1365" s="134"/>
      <c r="F1365" s="134"/>
      <c r="G1365" s="134"/>
      <c r="H1365" s="134"/>
      <c r="I1365" s="132"/>
      <c r="J1365" s="30"/>
      <c r="K1365" s="130"/>
      <c r="L1365" s="30"/>
      <c r="M1365" s="128"/>
      <c r="N1365" s="28"/>
      <c r="O1365" s="34"/>
      <c r="P1365" s="64"/>
      <c r="Q1365" s="35"/>
    </row>
    <row r="1366" spans="1:17" ht="15" customHeight="1" x14ac:dyDescent="0.2">
      <c r="A1366" s="127" t="s">
        <v>798</v>
      </c>
      <c r="B1366" s="135" t="s">
        <v>2374</v>
      </c>
      <c r="C1366" s="127" t="s">
        <v>55</v>
      </c>
      <c r="D1366" s="28"/>
      <c r="E1366" s="133">
        <v>43298</v>
      </c>
      <c r="F1366" s="133">
        <v>43299</v>
      </c>
      <c r="G1366" s="133">
        <v>43326</v>
      </c>
      <c r="H1366" s="133">
        <v>43314</v>
      </c>
      <c r="I1366" s="131" t="s">
        <v>16</v>
      </c>
      <c r="J1366" s="30"/>
      <c r="K1366" s="129" t="s">
        <v>94</v>
      </c>
      <c r="L1366" s="30"/>
      <c r="M1366" s="127" t="s">
        <v>14</v>
      </c>
      <c r="N1366" s="28"/>
      <c r="O1366" s="33"/>
      <c r="P1366" s="63"/>
      <c r="Q1366" s="35"/>
    </row>
    <row r="1367" spans="1:17" ht="15" customHeight="1" x14ac:dyDescent="0.2">
      <c r="A1367" s="128"/>
      <c r="B1367" s="136"/>
      <c r="C1367" s="128"/>
      <c r="D1367" s="28"/>
      <c r="E1367" s="134"/>
      <c r="F1367" s="134"/>
      <c r="G1367" s="134"/>
      <c r="H1367" s="134"/>
      <c r="I1367" s="132"/>
      <c r="J1367" s="30"/>
      <c r="K1367" s="130"/>
      <c r="L1367" s="30"/>
      <c r="M1367" s="128"/>
      <c r="N1367" s="28"/>
      <c r="O1367" s="34"/>
      <c r="P1367" s="64"/>
      <c r="Q1367" s="35"/>
    </row>
    <row r="1368" spans="1:17" ht="15" customHeight="1" x14ac:dyDescent="0.2">
      <c r="A1368" s="127" t="s">
        <v>799</v>
      </c>
      <c r="B1368" s="135" t="s">
        <v>2375</v>
      </c>
      <c r="C1368" s="127" t="s">
        <v>55</v>
      </c>
      <c r="D1368" s="28"/>
      <c r="E1368" s="133">
        <v>43298</v>
      </c>
      <c r="F1368" s="133">
        <v>43299</v>
      </c>
      <c r="G1368" s="133">
        <v>43326</v>
      </c>
      <c r="H1368" s="133">
        <v>43328</v>
      </c>
      <c r="I1368" s="131" t="s">
        <v>28</v>
      </c>
      <c r="J1368" s="30"/>
      <c r="K1368" s="129" t="s">
        <v>94</v>
      </c>
      <c r="L1368" s="30"/>
      <c r="M1368" s="127" t="s">
        <v>14</v>
      </c>
      <c r="N1368" s="28"/>
      <c r="O1368" s="33"/>
      <c r="P1368" s="63"/>
      <c r="Q1368" s="35"/>
    </row>
    <row r="1369" spans="1:17" ht="15" customHeight="1" x14ac:dyDescent="0.2">
      <c r="A1369" s="128"/>
      <c r="B1369" s="136"/>
      <c r="C1369" s="128"/>
      <c r="D1369" s="28"/>
      <c r="E1369" s="134"/>
      <c r="F1369" s="134"/>
      <c r="G1369" s="134"/>
      <c r="H1369" s="134"/>
      <c r="I1369" s="132"/>
      <c r="J1369" s="30"/>
      <c r="K1369" s="130"/>
      <c r="L1369" s="30"/>
      <c r="M1369" s="128"/>
      <c r="N1369" s="28"/>
      <c r="O1369" s="34"/>
      <c r="P1369" s="64"/>
      <c r="Q1369" s="35"/>
    </row>
    <row r="1370" spans="1:17" ht="15" customHeight="1" x14ac:dyDescent="0.2">
      <c r="A1370" s="127" t="s">
        <v>800</v>
      </c>
      <c r="B1370" s="135" t="s">
        <v>2376</v>
      </c>
      <c r="C1370" s="127" t="s">
        <v>55</v>
      </c>
      <c r="D1370" s="28"/>
      <c r="E1370" s="133">
        <v>43298</v>
      </c>
      <c r="F1370" s="133">
        <v>43299</v>
      </c>
      <c r="G1370" s="133">
        <v>43326</v>
      </c>
      <c r="H1370" s="133">
        <v>43306</v>
      </c>
      <c r="I1370" s="131" t="s">
        <v>16</v>
      </c>
      <c r="J1370" s="30"/>
      <c r="K1370" s="129" t="s">
        <v>94</v>
      </c>
      <c r="L1370" s="30"/>
      <c r="M1370" s="127" t="s">
        <v>14</v>
      </c>
      <c r="N1370" s="28"/>
      <c r="O1370" s="33"/>
      <c r="P1370" s="63"/>
      <c r="Q1370" s="35"/>
    </row>
    <row r="1371" spans="1:17" ht="15" customHeight="1" x14ac:dyDescent="0.2">
      <c r="A1371" s="128"/>
      <c r="B1371" s="136"/>
      <c r="C1371" s="128"/>
      <c r="D1371" s="28"/>
      <c r="E1371" s="134"/>
      <c r="F1371" s="134"/>
      <c r="G1371" s="134"/>
      <c r="H1371" s="134"/>
      <c r="I1371" s="132"/>
      <c r="J1371" s="30"/>
      <c r="K1371" s="130"/>
      <c r="L1371" s="30"/>
      <c r="M1371" s="128"/>
      <c r="N1371" s="28"/>
      <c r="O1371" s="34"/>
      <c r="P1371" s="64"/>
      <c r="Q1371" s="35"/>
    </row>
    <row r="1372" spans="1:17" ht="15" customHeight="1" x14ac:dyDescent="0.2">
      <c r="A1372" s="127" t="s">
        <v>801</v>
      </c>
      <c r="B1372" s="135" t="s">
        <v>2377</v>
      </c>
      <c r="C1372" s="127" t="s">
        <v>55</v>
      </c>
      <c r="D1372" s="28"/>
      <c r="E1372" s="133">
        <v>43298</v>
      </c>
      <c r="F1372" s="133">
        <v>43299</v>
      </c>
      <c r="G1372" s="133">
        <v>43326</v>
      </c>
      <c r="H1372" s="133">
        <v>43318</v>
      </c>
      <c r="I1372" s="131" t="s">
        <v>16</v>
      </c>
      <c r="J1372" s="30"/>
      <c r="K1372" s="129" t="s">
        <v>94</v>
      </c>
      <c r="L1372" s="30"/>
      <c r="M1372" s="127" t="s">
        <v>14</v>
      </c>
      <c r="N1372" s="28"/>
      <c r="O1372" s="33"/>
      <c r="P1372" s="63"/>
      <c r="Q1372" s="35"/>
    </row>
    <row r="1373" spans="1:17" ht="15" customHeight="1" x14ac:dyDescent="0.2">
      <c r="A1373" s="128"/>
      <c r="B1373" s="136"/>
      <c r="C1373" s="128"/>
      <c r="D1373" s="28"/>
      <c r="E1373" s="134"/>
      <c r="F1373" s="134"/>
      <c r="G1373" s="134"/>
      <c r="H1373" s="134"/>
      <c r="I1373" s="132"/>
      <c r="J1373" s="30"/>
      <c r="K1373" s="130"/>
      <c r="L1373" s="30"/>
      <c r="M1373" s="128"/>
      <c r="N1373" s="28"/>
      <c r="O1373" s="34"/>
      <c r="P1373" s="64"/>
      <c r="Q1373" s="35"/>
    </row>
    <row r="1374" spans="1:17" ht="15" customHeight="1" x14ac:dyDescent="0.2">
      <c r="A1374" s="127" t="s">
        <v>802</v>
      </c>
      <c r="B1374" s="135" t="s">
        <v>2378</v>
      </c>
      <c r="C1374" s="127" t="s">
        <v>55</v>
      </c>
      <c r="D1374" s="28"/>
      <c r="E1374" s="133">
        <v>43299</v>
      </c>
      <c r="F1374" s="133">
        <v>43300</v>
      </c>
      <c r="G1374" s="133">
        <v>43327</v>
      </c>
      <c r="H1374" s="133">
        <v>43314</v>
      </c>
      <c r="I1374" s="131" t="s">
        <v>16</v>
      </c>
      <c r="J1374" s="30"/>
      <c r="K1374" s="129" t="s">
        <v>94</v>
      </c>
      <c r="L1374" s="30"/>
      <c r="M1374" s="127" t="s">
        <v>14</v>
      </c>
      <c r="N1374" s="28"/>
      <c r="O1374" s="33"/>
      <c r="P1374" s="63"/>
      <c r="Q1374" s="35"/>
    </row>
    <row r="1375" spans="1:17" ht="15" customHeight="1" x14ac:dyDescent="0.2">
      <c r="A1375" s="128"/>
      <c r="B1375" s="136"/>
      <c r="C1375" s="128"/>
      <c r="D1375" s="28"/>
      <c r="E1375" s="134"/>
      <c r="F1375" s="134"/>
      <c r="G1375" s="134"/>
      <c r="H1375" s="134"/>
      <c r="I1375" s="132"/>
      <c r="J1375" s="30"/>
      <c r="K1375" s="130"/>
      <c r="L1375" s="30"/>
      <c r="M1375" s="128"/>
      <c r="N1375" s="28"/>
      <c r="O1375" s="34"/>
      <c r="P1375" s="64"/>
      <c r="Q1375" s="35"/>
    </row>
    <row r="1376" spans="1:17" ht="15" customHeight="1" x14ac:dyDescent="0.2">
      <c r="A1376" s="127" t="s">
        <v>803</v>
      </c>
      <c r="B1376" s="135" t="s">
        <v>2380</v>
      </c>
      <c r="C1376" s="127" t="s">
        <v>55</v>
      </c>
      <c r="D1376" s="28"/>
      <c r="E1376" s="133">
        <v>43299</v>
      </c>
      <c r="F1376" s="133">
        <v>43300</v>
      </c>
      <c r="G1376" s="133">
        <v>43327</v>
      </c>
      <c r="H1376" s="133">
        <v>43301</v>
      </c>
      <c r="I1376" s="131" t="s">
        <v>16</v>
      </c>
      <c r="J1376" s="30"/>
      <c r="K1376" s="129" t="s">
        <v>94</v>
      </c>
      <c r="L1376" s="30"/>
      <c r="M1376" s="127" t="s">
        <v>15</v>
      </c>
      <c r="N1376" s="28"/>
      <c r="O1376" s="33" t="s">
        <v>82</v>
      </c>
      <c r="P1376" s="63" t="s">
        <v>2392</v>
      </c>
      <c r="Q1376" s="35"/>
    </row>
    <row r="1377" spans="1:17" ht="15" customHeight="1" x14ac:dyDescent="0.2">
      <c r="A1377" s="128"/>
      <c r="B1377" s="136"/>
      <c r="C1377" s="128"/>
      <c r="D1377" s="28"/>
      <c r="E1377" s="134"/>
      <c r="F1377" s="134"/>
      <c r="G1377" s="134"/>
      <c r="H1377" s="134"/>
      <c r="I1377" s="132"/>
      <c r="J1377" s="30"/>
      <c r="K1377" s="130"/>
      <c r="L1377" s="30"/>
      <c r="M1377" s="128"/>
      <c r="N1377" s="28"/>
      <c r="O1377" s="34" t="s">
        <v>27</v>
      </c>
      <c r="P1377" s="64"/>
      <c r="Q1377" s="35"/>
    </row>
    <row r="1378" spans="1:17" ht="15" customHeight="1" x14ac:dyDescent="0.2">
      <c r="A1378" s="127" t="s">
        <v>804</v>
      </c>
      <c r="B1378" s="135" t="s">
        <v>2382</v>
      </c>
      <c r="C1378" s="127" t="s">
        <v>55</v>
      </c>
      <c r="D1378" s="28"/>
      <c r="E1378" s="133">
        <v>43299</v>
      </c>
      <c r="F1378" s="133">
        <v>43300</v>
      </c>
      <c r="G1378" s="133">
        <v>43327</v>
      </c>
      <c r="H1378" s="133">
        <v>43314</v>
      </c>
      <c r="I1378" s="131" t="s">
        <v>16</v>
      </c>
      <c r="J1378" s="30"/>
      <c r="K1378" s="129" t="s">
        <v>94</v>
      </c>
      <c r="L1378" s="30"/>
      <c r="M1378" s="127" t="s">
        <v>14</v>
      </c>
      <c r="N1378" s="28"/>
      <c r="O1378" s="33"/>
      <c r="P1378" s="63"/>
      <c r="Q1378" s="35"/>
    </row>
    <row r="1379" spans="1:17" ht="15" customHeight="1" x14ac:dyDescent="0.2">
      <c r="A1379" s="128"/>
      <c r="B1379" s="136"/>
      <c r="C1379" s="128"/>
      <c r="D1379" s="28"/>
      <c r="E1379" s="134"/>
      <c r="F1379" s="134"/>
      <c r="G1379" s="134"/>
      <c r="H1379" s="134"/>
      <c r="I1379" s="132"/>
      <c r="J1379" s="30"/>
      <c r="K1379" s="130"/>
      <c r="L1379" s="30"/>
      <c r="M1379" s="128"/>
      <c r="N1379" s="28"/>
      <c r="O1379" s="34"/>
      <c r="P1379" s="64"/>
      <c r="Q1379" s="35"/>
    </row>
    <row r="1380" spans="1:17" ht="15" customHeight="1" x14ac:dyDescent="0.2">
      <c r="A1380" s="127" t="s">
        <v>805</v>
      </c>
      <c r="B1380" s="135" t="s">
        <v>2383</v>
      </c>
      <c r="C1380" s="127" t="s">
        <v>55</v>
      </c>
      <c r="D1380" s="28"/>
      <c r="E1380" s="133">
        <v>43300</v>
      </c>
      <c r="F1380" s="133">
        <v>43301</v>
      </c>
      <c r="G1380" s="133">
        <v>43328</v>
      </c>
      <c r="H1380" s="133">
        <v>43353</v>
      </c>
      <c r="I1380" s="131" t="s">
        <v>28</v>
      </c>
      <c r="J1380" s="30"/>
      <c r="K1380" s="129" t="s">
        <v>94</v>
      </c>
      <c r="L1380" s="30"/>
      <c r="M1380" s="127" t="s">
        <v>14</v>
      </c>
      <c r="N1380" s="28"/>
      <c r="O1380" s="33"/>
      <c r="P1380" s="63"/>
      <c r="Q1380" s="35"/>
    </row>
    <row r="1381" spans="1:17" ht="15" customHeight="1" x14ac:dyDescent="0.2">
      <c r="A1381" s="128"/>
      <c r="B1381" s="136"/>
      <c r="C1381" s="128"/>
      <c r="D1381" s="28"/>
      <c r="E1381" s="134"/>
      <c r="F1381" s="134"/>
      <c r="G1381" s="134"/>
      <c r="H1381" s="134"/>
      <c r="I1381" s="132"/>
      <c r="J1381" s="30"/>
      <c r="K1381" s="130"/>
      <c r="L1381" s="30"/>
      <c r="M1381" s="128"/>
      <c r="N1381" s="28"/>
      <c r="O1381" s="34"/>
      <c r="P1381" s="64"/>
      <c r="Q1381" s="35"/>
    </row>
    <row r="1382" spans="1:17" ht="15" customHeight="1" x14ac:dyDescent="0.2">
      <c r="A1382" s="127" t="s">
        <v>806</v>
      </c>
      <c r="B1382" s="135" t="s">
        <v>2384</v>
      </c>
      <c r="C1382" s="127" t="s">
        <v>55</v>
      </c>
      <c r="D1382" s="28"/>
      <c r="E1382" s="133">
        <v>43300</v>
      </c>
      <c r="F1382" s="133">
        <v>43301</v>
      </c>
      <c r="G1382" s="133">
        <v>43328</v>
      </c>
      <c r="H1382" s="133">
        <v>43304</v>
      </c>
      <c r="I1382" s="131" t="s">
        <v>16</v>
      </c>
      <c r="J1382" s="30"/>
      <c r="K1382" s="129" t="s">
        <v>94</v>
      </c>
      <c r="L1382" s="30"/>
      <c r="M1382" s="127" t="s">
        <v>14</v>
      </c>
      <c r="N1382" s="28"/>
      <c r="O1382" s="33"/>
      <c r="P1382" s="63"/>
      <c r="Q1382" s="35"/>
    </row>
    <row r="1383" spans="1:17" ht="15" customHeight="1" x14ac:dyDescent="0.2">
      <c r="A1383" s="128"/>
      <c r="B1383" s="136"/>
      <c r="C1383" s="128"/>
      <c r="D1383" s="28"/>
      <c r="E1383" s="134"/>
      <c r="F1383" s="134"/>
      <c r="G1383" s="134"/>
      <c r="H1383" s="134"/>
      <c r="I1383" s="132"/>
      <c r="J1383" s="30"/>
      <c r="K1383" s="130"/>
      <c r="L1383" s="30"/>
      <c r="M1383" s="128"/>
      <c r="N1383" s="28"/>
      <c r="O1383" s="34"/>
      <c r="P1383" s="64"/>
      <c r="Q1383" s="35"/>
    </row>
    <row r="1384" spans="1:17" ht="15" customHeight="1" x14ac:dyDescent="0.2">
      <c r="A1384" s="127" t="s">
        <v>807</v>
      </c>
      <c r="B1384" s="135" t="s">
        <v>2385</v>
      </c>
      <c r="C1384" s="127" t="s">
        <v>55</v>
      </c>
      <c r="D1384" s="28"/>
      <c r="E1384" s="133">
        <v>43300</v>
      </c>
      <c r="F1384" s="133">
        <v>43301</v>
      </c>
      <c r="G1384" s="133">
        <v>43328</v>
      </c>
      <c r="H1384" s="133">
        <v>43313</v>
      </c>
      <c r="I1384" s="131" t="s">
        <v>16</v>
      </c>
      <c r="J1384" s="30"/>
      <c r="K1384" s="129" t="s">
        <v>94</v>
      </c>
      <c r="L1384" s="30"/>
      <c r="M1384" s="127" t="s">
        <v>14</v>
      </c>
      <c r="N1384" s="28"/>
      <c r="O1384" s="33"/>
      <c r="P1384" s="63"/>
      <c r="Q1384" s="35"/>
    </row>
    <row r="1385" spans="1:17" ht="15" customHeight="1" x14ac:dyDescent="0.2">
      <c r="A1385" s="128"/>
      <c r="B1385" s="136"/>
      <c r="C1385" s="128"/>
      <c r="D1385" s="28"/>
      <c r="E1385" s="134"/>
      <c r="F1385" s="134"/>
      <c r="G1385" s="134"/>
      <c r="H1385" s="134"/>
      <c r="I1385" s="132"/>
      <c r="J1385" s="30"/>
      <c r="K1385" s="130"/>
      <c r="L1385" s="30"/>
      <c r="M1385" s="128"/>
      <c r="N1385" s="28"/>
      <c r="O1385" s="34"/>
      <c r="P1385" s="64"/>
      <c r="Q1385" s="35"/>
    </row>
    <row r="1386" spans="1:17" ht="15" customHeight="1" x14ac:dyDescent="0.2">
      <c r="A1386" s="127" t="s">
        <v>808</v>
      </c>
      <c r="B1386" s="135" t="s">
        <v>2395</v>
      </c>
      <c r="C1386" s="127" t="s">
        <v>55</v>
      </c>
      <c r="D1386" s="28"/>
      <c r="E1386" s="133">
        <v>43301</v>
      </c>
      <c r="F1386" s="133">
        <v>43304</v>
      </c>
      <c r="G1386" s="133">
        <v>43329</v>
      </c>
      <c r="H1386" s="133">
        <v>43305</v>
      </c>
      <c r="I1386" s="131" t="s">
        <v>16</v>
      </c>
      <c r="J1386" s="30"/>
      <c r="K1386" s="129" t="s">
        <v>94</v>
      </c>
      <c r="L1386" s="30"/>
      <c r="M1386" s="127" t="s">
        <v>14</v>
      </c>
      <c r="N1386" s="28"/>
      <c r="O1386" s="33"/>
      <c r="P1386" s="63"/>
      <c r="Q1386" s="35"/>
    </row>
    <row r="1387" spans="1:17" ht="15" customHeight="1" x14ac:dyDescent="0.2">
      <c r="A1387" s="128"/>
      <c r="B1387" s="136"/>
      <c r="C1387" s="128"/>
      <c r="D1387" s="28"/>
      <c r="E1387" s="134"/>
      <c r="F1387" s="134"/>
      <c r="G1387" s="134"/>
      <c r="H1387" s="134"/>
      <c r="I1387" s="132"/>
      <c r="J1387" s="30"/>
      <c r="K1387" s="130"/>
      <c r="L1387" s="30"/>
      <c r="M1387" s="128"/>
      <c r="N1387" s="28"/>
      <c r="O1387" s="34"/>
      <c r="P1387" s="64"/>
      <c r="Q1387" s="35"/>
    </row>
    <row r="1388" spans="1:17" ht="15" customHeight="1" x14ac:dyDescent="0.2">
      <c r="A1388" s="127" t="s">
        <v>809</v>
      </c>
      <c r="B1388" s="135" t="s">
        <v>2396</v>
      </c>
      <c r="C1388" s="127" t="s">
        <v>55</v>
      </c>
      <c r="D1388" s="28"/>
      <c r="E1388" s="133">
        <v>43301</v>
      </c>
      <c r="F1388" s="133">
        <v>43304</v>
      </c>
      <c r="G1388" s="133">
        <v>43329</v>
      </c>
      <c r="H1388" s="133">
        <v>43326</v>
      </c>
      <c r="I1388" s="131" t="s">
        <v>16</v>
      </c>
      <c r="J1388" s="30"/>
      <c r="K1388" s="129" t="s">
        <v>94</v>
      </c>
      <c r="L1388" s="30"/>
      <c r="M1388" s="127" t="s">
        <v>14</v>
      </c>
      <c r="N1388" s="28"/>
      <c r="O1388" s="33"/>
      <c r="P1388" s="63"/>
      <c r="Q1388" s="35"/>
    </row>
    <row r="1389" spans="1:17" ht="15" customHeight="1" x14ac:dyDescent="0.2">
      <c r="A1389" s="128"/>
      <c r="B1389" s="136"/>
      <c r="C1389" s="128"/>
      <c r="D1389" s="28"/>
      <c r="E1389" s="134"/>
      <c r="F1389" s="134"/>
      <c r="G1389" s="134"/>
      <c r="H1389" s="134"/>
      <c r="I1389" s="132"/>
      <c r="J1389" s="30"/>
      <c r="K1389" s="130"/>
      <c r="L1389" s="30"/>
      <c r="M1389" s="128"/>
      <c r="N1389" s="28"/>
      <c r="O1389" s="34"/>
      <c r="P1389" s="64"/>
      <c r="Q1389" s="35"/>
    </row>
    <row r="1390" spans="1:17" ht="15" customHeight="1" x14ac:dyDescent="0.2">
      <c r="A1390" s="127" t="s">
        <v>810</v>
      </c>
      <c r="B1390" s="162" t="s">
        <v>2388</v>
      </c>
      <c r="C1390" s="127" t="s">
        <v>55</v>
      </c>
      <c r="D1390" s="28"/>
      <c r="E1390" s="133">
        <v>43301</v>
      </c>
      <c r="F1390" s="133">
        <v>43304</v>
      </c>
      <c r="G1390" s="133">
        <v>43329</v>
      </c>
      <c r="H1390" s="133">
        <v>43326</v>
      </c>
      <c r="I1390" s="131" t="s">
        <v>16</v>
      </c>
      <c r="J1390" s="30"/>
      <c r="K1390" s="129" t="s">
        <v>94</v>
      </c>
      <c r="L1390" s="30"/>
      <c r="M1390" s="127" t="s">
        <v>17</v>
      </c>
      <c r="N1390" s="28"/>
      <c r="O1390" s="33" t="s">
        <v>20</v>
      </c>
      <c r="P1390" s="63"/>
      <c r="Q1390" s="35"/>
    </row>
    <row r="1391" spans="1:17" ht="15" customHeight="1" x14ac:dyDescent="0.2">
      <c r="A1391" s="128"/>
      <c r="B1391" s="136"/>
      <c r="C1391" s="128"/>
      <c r="D1391" s="28"/>
      <c r="E1391" s="134"/>
      <c r="F1391" s="134"/>
      <c r="G1391" s="134"/>
      <c r="H1391" s="134"/>
      <c r="I1391" s="132"/>
      <c r="J1391" s="30"/>
      <c r="K1391" s="130"/>
      <c r="L1391" s="30"/>
      <c r="M1391" s="128"/>
      <c r="N1391" s="28"/>
      <c r="O1391" s="34"/>
      <c r="P1391" s="64"/>
      <c r="Q1391" s="35"/>
    </row>
    <row r="1392" spans="1:17" ht="15" customHeight="1" x14ac:dyDescent="0.2">
      <c r="A1392" s="127" t="s">
        <v>811</v>
      </c>
      <c r="B1392" s="135" t="s">
        <v>2386</v>
      </c>
      <c r="C1392" s="127" t="s">
        <v>55</v>
      </c>
      <c r="D1392" s="28"/>
      <c r="E1392" s="133">
        <v>43301</v>
      </c>
      <c r="F1392" s="133">
        <v>43304</v>
      </c>
      <c r="G1392" s="133">
        <v>43329</v>
      </c>
      <c r="H1392" s="133"/>
      <c r="I1392" s="131" t="s">
        <v>29</v>
      </c>
      <c r="J1392" s="30"/>
      <c r="K1392" s="129" t="s">
        <v>22</v>
      </c>
      <c r="L1392" s="30"/>
      <c r="M1392" s="127" t="s">
        <v>73</v>
      </c>
      <c r="N1392" s="28"/>
      <c r="O1392" s="33"/>
      <c r="P1392" s="96">
        <v>43314</v>
      </c>
      <c r="Q1392" s="35"/>
    </row>
    <row r="1393" spans="1:17" ht="15" customHeight="1" x14ac:dyDescent="0.2">
      <c r="A1393" s="128"/>
      <c r="B1393" s="136"/>
      <c r="C1393" s="128"/>
      <c r="D1393" s="28"/>
      <c r="E1393" s="134"/>
      <c r="F1393" s="134"/>
      <c r="G1393" s="134"/>
      <c r="H1393" s="134"/>
      <c r="I1393" s="132"/>
      <c r="J1393" s="30"/>
      <c r="K1393" s="130"/>
      <c r="L1393" s="30"/>
      <c r="M1393" s="128"/>
      <c r="N1393" s="28"/>
      <c r="O1393" s="34"/>
      <c r="P1393" s="64"/>
      <c r="Q1393" s="35"/>
    </row>
    <row r="1394" spans="1:17" ht="15" customHeight="1" x14ac:dyDescent="0.2">
      <c r="A1394" s="127" t="s">
        <v>812</v>
      </c>
      <c r="B1394" s="135" t="s">
        <v>2397</v>
      </c>
      <c r="C1394" s="127" t="s">
        <v>55</v>
      </c>
      <c r="D1394" s="28"/>
      <c r="E1394" s="133">
        <v>43301</v>
      </c>
      <c r="F1394" s="133">
        <v>43304</v>
      </c>
      <c r="G1394" s="133">
        <v>43329</v>
      </c>
      <c r="H1394" s="133">
        <v>43320</v>
      </c>
      <c r="I1394" s="131" t="s">
        <v>16</v>
      </c>
      <c r="J1394" s="30"/>
      <c r="K1394" s="129" t="s">
        <v>94</v>
      </c>
      <c r="L1394" s="30"/>
      <c r="M1394" s="127" t="s">
        <v>14</v>
      </c>
      <c r="N1394" s="28"/>
      <c r="O1394" s="33"/>
      <c r="P1394" s="63"/>
      <c r="Q1394" s="35"/>
    </row>
    <row r="1395" spans="1:17" ht="15" customHeight="1" x14ac:dyDescent="0.2">
      <c r="A1395" s="128"/>
      <c r="B1395" s="136"/>
      <c r="C1395" s="128"/>
      <c r="D1395" s="28"/>
      <c r="E1395" s="134"/>
      <c r="F1395" s="134"/>
      <c r="G1395" s="134"/>
      <c r="H1395" s="134"/>
      <c r="I1395" s="132"/>
      <c r="J1395" s="30"/>
      <c r="K1395" s="130"/>
      <c r="L1395" s="30"/>
      <c r="M1395" s="128"/>
      <c r="N1395" s="28"/>
      <c r="O1395" s="34"/>
      <c r="P1395" s="64"/>
      <c r="Q1395" s="35"/>
    </row>
    <row r="1396" spans="1:17" ht="15" customHeight="1" x14ac:dyDescent="0.2">
      <c r="A1396" s="127" t="s">
        <v>813</v>
      </c>
      <c r="B1396" s="163" t="s">
        <v>2387</v>
      </c>
      <c r="C1396" s="127" t="s">
        <v>55</v>
      </c>
      <c r="D1396" s="28"/>
      <c r="E1396" s="133">
        <v>43304</v>
      </c>
      <c r="F1396" s="133">
        <v>43305</v>
      </c>
      <c r="G1396" s="133">
        <v>43332</v>
      </c>
      <c r="H1396" s="133">
        <v>43326</v>
      </c>
      <c r="I1396" s="131" t="s">
        <v>16</v>
      </c>
      <c r="J1396" s="30"/>
      <c r="K1396" s="129" t="s">
        <v>94</v>
      </c>
      <c r="L1396" s="30"/>
      <c r="M1396" s="127" t="s">
        <v>14</v>
      </c>
      <c r="N1396" s="28"/>
      <c r="O1396" s="33"/>
      <c r="P1396" s="63"/>
      <c r="Q1396" s="35"/>
    </row>
    <row r="1397" spans="1:17" ht="15" customHeight="1" x14ac:dyDescent="0.2">
      <c r="A1397" s="128"/>
      <c r="B1397" s="164"/>
      <c r="C1397" s="128"/>
      <c r="D1397" s="28"/>
      <c r="E1397" s="134"/>
      <c r="F1397" s="134"/>
      <c r="G1397" s="134"/>
      <c r="H1397" s="134"/>
      <c r="I1397" s="132"/>
      <c r="J1397" s="30"/>
      <c r="K1397" s="130"/>
      <c r="L1397" s="30"/>
      <c r="M1397" s="128"/>
      <c r="N1397" s="28"/>
      <c r="O1397" s="34"/>
      <c r="P1397" s="64"/>
      <c r="Q1397" s="35"/>
    </row>
    <row r="1398" spans="1:17" ht="15" customHeight="1" x14ac:dyDescent="0.2">
      <c r="A1398" s="165" t="s">
        <v>814</v>
      </c>
      <c r="B1398" s="163" t="s">
        <v>2389</v>
      </c>
      <c r="C1398" s="165" t="s">
        <v>55</v>
      </c>
      <c r="D1398" s="97"/>
      <c r="E1398" s="167">
        <v>43304</v>
      </c>
      <c r="F1398" s="167">
        <v>43305</v>
      </c>
      <c r="G1398" s="167">
        <v>43332</v>
      </c>
      <c r="H1398" s="133">
        <v>43313</v>
      </c>
      <c r="I1398" s="131" t="s">
        <v>16</v>
      </c>
      <c r="J1398" s="30"/>
      <c r="K1398" s="129" t="s">
        <v>94</v>
      </c>
      <c r="L1398" s="30"/>
      <c r="M1398" s="127" t="s">
        <v>15</v>
      </c>
      <c r="N1398" s="28"/>
      <c r="O1398" s="33"/>
      <c r="P1398" s="63"/>
      <c r="Q1398" s="35"/>
    </row>
    <row r="1399" spans="1:17" ht="15" customHeight="1" x14ac:dyDescent="0.2">
      <c r="A1399" s="166"/>
      <c r="B1399" s="164"/>
      <c r="C1399" s="166"/>
      <c r="D1399" s="97"/>
      <c r="E1399" s="168"/>
      <c r="F1399" s="168"/>
      <c r="G1399" s="168"/>
      <c r="H1399" s="134"/>
      <c r="I1399" s="132"/>
      <c r="J1399" s="30"/>
      <c r="K1399" s="130"/>
      <c r="L1399" s="30"/>
      <c r="M1399" s="128"/>
      <c r="N1399" s="28"/>
      <c r="O1399" s="34" t="s">
        <v>20</v>
      </c>
      <c r="P1399" s="64"/>
      <c r="Q1399" s="35"/>
    </row>
    <row r="1400" spans="1:17" ht="15" customHeight="1" x14ac:dyDescent="0.2">
      <c r="A1400" s="127" t="s">
        <v>815</v>
      </c>
      <c r="B1400" s="135" t="s">
        <v>2390</v>
      </c>
      <c r="C1400" s="127" t="s">
        <v>55</v>
      </c>
      <c r="D1400" s="28"/>
      <c r="E1400" s="133">
        <v>43304</v>
      </c>
      <c r="F1400" s="133">
        <v>43305</v>
      </c>
      <c r="G1400" s="133">
        <v>43332</v>
      </c>
      <c r="H1400" s="133">
        <v>43327</v>
      </c>
      <c r="I1400" s="131" t="s">
        <v>16</v>
      </c>
      <c r="J1400" s="30"/>
      <c r="K1400" s="129" t="s">
        <v>94</v>
      </c>
      <c r="L1400" s="30"/>
      <c r="M1400" s="127" t="s">
        <v>14</v>
      </c>
      <c r="N1400" s="28"/>
      <c r="O1400" s="33"/>
      <c r="P1400" s="63"/>
      <c r="Q1400" s="35"/>
    </row>
    <row r="1401" spans="1:17" ht="15" customHeight="1" x14ac:dyDescent="0.2">
      <c r="A1401" s="128"/>
      <c r="B1401" s="136"/>
      <c r="C1401" s="128"/>
      <c r="D1401" s="28"/>
      <c r="E1401" s="134"/>
      <c r="F1401" s="134"/>
      <c r="G1401" s="134"/>
      <c r="H1401" s="134"/>
      <c r="I1401" s="132"/>
      <c r="J1401" s="30"/>
      <c r="K1401" s="130"/>
      <c r="L1401" s="30"/>
      <c r="M1401" s="128"/>
      <c r="N1401" s="28"/>
      <c r="O1401" s="34"/>
      <c r="P1401" s="64"/>
      <c r="Q1401" s="35"/>
    </row>
    <row r="1402" spans="1:17" ht="15" customHeight="1" x14ac:dyDescent="0.2">
      <c r="A1402" s="127" t="s">
        <v>816</v>
      </c>
      <c r="B1402" s="135" t="s">
        <v>2393</v>
      </c>
      <c r="C1402" s="127" t="s">
        <v>55</v>
      </c>
      <c r="D1402" s="28"/>
      <c r="E1402" s="133">
        <v>43304</v>
      </c>
      <c r="F1402" s="133">
        <v>43305</v>
      </c>
      <c r="G1402" s="133">
        <v>43332</v>
      </c>
      <c r="H1402" s="133">
        <v>43321</v>
      </c>
      <c r="I1402" s="131" t="s">
        <v>16</v>
      </c>
      <c r="J1402" s="30"/>
      <c r="K1402" s="129" t="s">
        <v>94</v>
      </c>
      <c r="L1402" s="30"/>
      <c r="M1402" s="127" t="s">
        <v>70</v>
      </c>
      <c r="N1402" s="28"/>
      <c r="O1402" s="33"/>
      <c r="P1402" s="63"/>
      <c r="Q1402" s="35"/>
    </row>
    <row r="1403" spans="1:17" ht="15" customHeight="1" x14ac:dyDescent="0.2">
      <c r="A1403" s="128"/>
      <c r="B1403" s="136"/>
      <c r="C1403" s="128"/>
      <c r="D1403" s="28"/>
      <c r="E1403" s="134"/>
      <c r="F1403" s="134"/>
      <c r="G1403" s="134"/>
      <c r="H1403" s="134"/>
      <c r="I1403" s="132"/>
      <c r="J1403" s="30"/>
      <c r="K1403" s="130"/>
      <c r="L1403" s="30"/>
      <c r="M1403" s="128"/>
      <c r="N1403" s="28"/>
      <c r="O1403" s="34"/>
      <c r="P1403" s="64"/>
      <c r="Q1403" s="35"/>
    </row>
    <row r="1404" spans="1:17" ht="15" customHeight="1" x14ac:dyDescent="0.2">
      <c r="A1404" s="127" t="s">
        <v>817</v>
      </c>
      <c r="B1404" s="135" t="s">
        <v>2394</v>
      </c>
      <c r="C1404" s="127" t="s">
        <v>55</v>
      </c>
      <c r="D1404" s="28"/>
      <c r="E1404" s="133">
        <v>43304</v>
      </c>
      <c r="F1404" s="133">
        <v>43305</v>
      </c>
      <c r="G1404" s="133">
        <v>43332</v>
      </c>
      <c r="H1404" s="133">
        <v>43313</v>
      </c>
      <c r="I1404" s="131" t="s">
        <v>16</v>
      </c>
      <c r="J1404" s="30"/>
      <c r="K1404" s="129" t="s">
        <v>94</v>
      </c>
      <c r="L1404" s="30"/>
      <c r="M1404" s="127" t="s">
        <v>14</v>
      </c>
      <c r="N1404" s="28"/>
      <c r="O1404" s="33"/>
      <c r="P1404" s="63"/>
      <c r="Q1404" s="35"/>
    </row>
    <row r="1405" spans="1:17" ht="15" customHeight="1" x14ac:dyDescent="0.2">
      <c r="A1405" s="128"/>
      <c r="B1405" s="136"/>
      <c r="C1405" s="128"/>
      <c r="D1405" s="28"/>
      <c r="E1405" s="134"/>
      <c r="F1405" s="134"/>
      <c r="G1405" s="134"/>
      <c r="H1405" s="134"/>
      <c r="I1405" s="132"/>
      <c r="J1405" s="30"/>
      <c r="K1405" s="130"/>
      <c r="L1405" s="30"/>
      <c r="M1405" s="128"/>
      <c r="N1405" s="28"/>
      <c r="O1405" s="34"/>
      <c r="P1405" s="64"/>
      <c r="Q1405" s="35"/>
    </row>
    <row r="1406" spans="1:17" ht="15" customHeight="1" x14ac:dyDescent="0.2">
      <c r="A1406" s="127" t="s">
        <v>818</v>
      </c>
      <c r="B1406" s="135" t="s">
        <v>2398</v>
      </c>
      <c r="C1406" s="127" t="s">
        <v>55</v>
      </c>
      <c r="D1406" s="28"/>
      <c r="E1406" s="133">
        <v>43305</v>
      </c>
      <c r="F1406" s="133">
        <v>43306</v>
      </c>
      <c r="G1406" s="133">
        <v>43333</v>
      </c>
      <c r="H1406" s="133"/>
      <c r="I1406" s="131" t="s">
        <v>28</v>
      </c>
      <c r="J1406" s="30"/>
      <c r="K1406" s="129" t="s">
        <v>86</v>
      </c>
      <c r="L1406" s="30"/>
      <c r="M1406" s="127" t="s">
        <v>73</v>
      </c>
      <c r="N1406" s="28"/>
      <c r="O1406" s="33"/>
      <c r="P1406" s="63"/>
      <c r="Q1406" s="35"/>
    </row>
    <row r="1407" spans="1:17" ht="15" customHeight="1" x14ac:dyDescent="0.2">
      <c r="A1407" s="128"/>
      <c r="B1407" s="136"/>
      <c r="C1407" s="128"/>
      <c r="D1407" s="28"/>
      <c r="E1407" s="134"/>
      <c r="F1407" s="134"/>
      <c r="G1407" s="134"/>
      <c r="H1407" s="134"/>
      <c r="I1407" s="132"/>
      <c r="J1407" s="30"/>
      <c r="K1407" s="130"/>
      <c r="L1407" s="30"/>
      <c r="M1407" s="128"/>
      <c r="N1407" s="28"/>
      <c r="O1407" s="34"/>
      <c r="P1407" s="64"/>
      <c r="Q1407" s="35"/>
    </row>
    <row r="1408" spans="1:17" ht="15" customHeight="1" x14ac:dyDescent="0.2">
      <c r="A1408" s="127" t="s">
        <v>819</v>
      </c>
      <c r="B1408" s="135" t="s">
        <v>2399</v>
      </c>
      <c r="C1408" s="127" t="s">
        <v>55</v>
      </c>
      <c r="D1408" s="28"/>
      <c r="E1408" s="133">
        <v>43305</v>
      </c>
      <c r="F1408" s="133">
        <v>43306</v>
      </c>
      <c r="G1408" s="133">
        <v>43333</v>
      </c>
      <c r="H1408" s="133">
        <v>43318</v>
      </c>
      <c r="I1408" s="131" t="s">
        <v>16</v>
      </c>
      <c r="J1408" s="30"/>
      <c r="K1408" s="129" t="s">
        <v>94</v>
      </c>
      <c r="L1408" s="30"/>
      <c r="M1408" s="127" t="s">
        <v>14</v>
      </c>
      <c r="N1408" s="28"/>
      <c r="O1408" s="33"/>
      <c r="P1408" s="63"/>
      <c r="Q1408" s="35"/>
    </row>
    <row r="1409" spans="1:17" ht="15" customHeight="1" x14ac:dyDescent="0.2">
      <c r="A1409" s="128"/>
      <c r="B1409" s="136"/>
      <c r="C1409" s="128"/>
      <c r="D1409" s="28"/>
      <c r="E1409" s="134"/>
      <c r="F1409" s="134"/>
      <c r="G1409" s="134"/>
      <c r="H1409" s="134"/>
      <c r="I1409" s="132"/>
      <c r="J1409" s="30"/>
      <c r="K1409" s="130"/>
      <c r="L1409" s="30"/>
      <c r="M1409" s="128"/>
      <c r="N1409" s="28"/>
      <c r="O1409" s="34"/>
      <c r="P1409" s="64"/>
      <c r="Q1409" s="35"/>
    </row>
    <row r="1410" spans="1:17" ht="15" customHeight="1" x14ac:dyDescent="0.2">
      <c r="A1410" s="127" t="s">
        <v>820</v>
      </c>
      <c r="B1410" s="135" t="s">
        <v>2400</v>
      </c>
      <c r="C1410" s="127" t="s">
        <v>55</v>
      </c>
      <c r="D1410" s="28"/>
      <c r="E1410" s="133">
        <v>43305</v>
      </c>
      <c r="F1410" s="133">
        <v>43306</v>
      </c>
      <c r="G1410" s="133">
        <v>43333</v>
      </c>
      <c r="H1410" s="133">
        <v>43326</v>
      </c>
      <c r="I1410" s="131" t="s">
        <v>16</v>
      </c>
      <c r="J1410" s="30"/>
      <c r="K1410" s="129" t="s">
        <v>94</v>
      </c>
      <c r="L1410" s="30"/>
      <c r="M1410" s="127" t="s">
        <v>14</v>
      </c>
      <c r="N1410" s="28"/>
      <c r="O1410" s="33"/>
      <c r="P1410" s="63"/>
      <c r="Q1410" s="35"/>
    </row>
    <row r="1411" spans="1:17" ht="15" customHeight="1" x14ac:dyDescent="0.2">
      <c r="A1411" s="128"/>
      <c r="B1411" s="136"/>
      <c r="C1411" s="128"/>
      <c r="D1411" s="28"/>
      <c r="E1411" s="134"/>
      <c r="F1411" s="134"/>
      <c r="G1411" s="134"/>
      <c r="H1411" s="134"/>
      <c r="I1411" s="132"/>
      <c r="J1411" s="30"/>
      <c r="K1411" s="130"/>
      <c r="L1411" s="30"/>
      <c r="M1411" s="128"/>
      <c r="N1411" s="28"/>
      <c r="O1411" s="34"/>
      <c r="P1411" s="64"/>
      <c r="Q1411" s="35"/>
    </row>
    <row r="1412" spans="1:17" ht="15" customHeight="1" x14ac:dyDescent="0.2">
      <c r="A1412" s="127" t="s">
        <v>821</v>
      </c>
      <c r="B1412" s="135" t="s">
        <v>2403</v>
      </c>
      <c r="C1412" s="127" t="s">
        <v>55</v>
      </c>
      <c r="D1412" s="28"/>
      <c r="E1412" s="133">
        <v>43305</v>
      </c>
      <c r="F1412" s="133">
        <v>43306</v>
      </c>
      <c r="G1412" s="133">
        <v>43333</v>
      </c>
      <c r="H1412" s="133">
        <v>43319</v>
      </c>
      <c r="I1412" s="131" t="s">
        <v>16</v>
      </c>
      <c r="J1412" s="30"/>
      <c r="K1412" s="129" t="s">
        <v>94</v>
      </c>
      <c r="L1412" s="30"/>
      <c r="M1412" s="127" t="s">
        <v>14</v>
      </c>
      <c r="N1412" s="28"/>
      <c r="O1412" s="33"/>
      <c r="P1412" s="63"/>
      <c r="Q1412" s="35"/>
    </row>
    <row r="1413" spans="1:17" ht="15" customHeight="1" x14ac:dyDescent="0.2">
      <c r="A1413" s="128"/>
      <c r="B1413" s="136"/>
      <c r="C1413" s="128"/>
      <c r="D1413" s="28"/>
      <c r="E1413" s="134"/>
      <c r="F1413" s="134"/>
      <c r="G1413" s="134"/>
      <c r="H1413" s="134"/>
      <c r="I1413" s="132"/>
      <c r="J1413" s="30"/>
      <c r="K1413" s="130"/>
      <c r="L1413" s="30"/>
      <c r="M1413" s="128"/>
      <c r="N1413" s="28"/>
      <c r="O1413" s="34"/>
      <c r="P1413" s="64"/>
      <c r="Q1413" s="35"/>
    </row>
    <row r="1414" spans="1:17" ht="15" customHeight="1" x14ac:dyDescent="0.2">
      <c r="A1414" s="127" t="s">
        <v>822</v>
      </c>
      <c r="B1414" s="135" t="s">
        <v>2401</v>
      </c>
      <c r="C1414" s="127" t="s">
        <v>55</v>
      </c>
      <c r="D1414" s="28"/>
      <c r="E1414" s="133">
        <v>43305</v>
      </c>
      <c r="F1414" s="133">
        <v>43306</v>
      </c>
      <c r="G1414" s="133">
        <v>43333</v>
      </c>
      <c r="H1414" s="133">
        <v>43306</v>
      </c>
      <c r="I1414" s="131" t="s">
        <v>16</v>
      </c>
      <c r="J1414" s="30"/>
      <c r="K1414" s="129" t="s">
        <v>94</v>
      </c>
      <c r="L1414" s="30"/>
      <c r="M1414" s="127" t="s">
        <v>14</v>
      </c>
      <c r="N1414" s="28"/>
      <c r="O1414" s="33"/>
      <c r="P1414" s="63"/>
      <c r="Q1414" s="35"/>
    </row>
    <row r="1415" spans="1:17" ht="15" customHeight="1" x14ac:dyDescent="0.2">
      <c r="A1415" s="128"/>
      <c r="B1415" s="136"/>
      <c r="C1415" s="128"/>
      <c r="D1415" s="28"/>
      <c r="E1415" s="134"/>
      <c r="F1415" s="134"/>
      <c r="G1415" s="134"/>
      <c r="H1415" s="134"/>
      <c r="I1415" s="132"/>
      <c r="J1415" s="30"/>
      <c r="K1415" s="130"/>
      <c r="L1415" s="30"/>
      <c r="M1415" s="128"/>
      <c r="N1415" s="28"/>
      <c r="O1415" s="34"/>
      <c r="P1415" s="64"/>
      <c r="Q1415" s="35"/>
    </row>
    <row r="1416" spans="1:17" ht="15" customHeight="1" x14ac:dyDescent="0.2">
      <c r="A1416" s="127" t="s">
        <v>823</v>
      </c>
      <c r="B1416" s="135" t="s">
        <v>2428</v>
      </c>
      <c r="C1416" s="127" t="s">
        <v>55</v>
      </c>
      <c r="D1416" s="28"/>
      <c r="E1416" s="133">
        <v>43306</v>
      </c>
      <c r="F1416" s="133">
        <v>43307</v>
      </c>
      <c r="G1416" s="133">
        <v>43334</v>
      </c>
      <c r="H1416" s="133">
        <v>43319</v>
      </c>
      <c r="I1416" s="131" t="s">
        <v>16</v>
      </c>
      <c r="J1416" s="30"/>
      <c r="K1416" s="129" t="s">
        <v>94</v>
      </c>
      <c r="L1416" s="30"/>
      <c r="M1416" s="127" t="s">
        <v>14</v>
      </c>
      <c r="N1416" s="28"/>
      <c r="O1416" s="33"/>
      <c r="P1416" s="63"/>
      <c r="Q1416" s="35"/>
    </row>
    <row r="1417" spans="1:17" ht="15" customHeight="1" x14ac:dyDescent="0.2">
      <c r="A1417" s="128"/>
      <c r="B1417" s="136"/>
      <c r="C1417" s="128"/>
      <c r="D1417" s="28"/>
      <c r="E1417" s="134"/>
      <c r="F1417" s="134"/>
      <c r="G1417" s="134"/>
      <c r="H1417" s="134"/>
      <c r="I1417" s="132"/>
      <c r="J1417" s="30"/>
      <c r="K1417" s="130"/>
      <c r="L1417" s="30"/>
      <c r="M1417" s="128"/>
      <c r="N1417" s="28"/>
      <c r="O1417" s="34"/>
      <c r="P1417" s="64"/>
      <c r="Q1417" s="35"/>
    </row>
    <row r="1418" spans="1:17" ht="15" customHeight="1" x14ac:dyDescent="0.2">
      <c r="A1418" s="127" t="s">
        <v>824</v>
      </c>
      <c r="B1418" s="135" t="s">
        <v>2402</v>
      </c>
      <c r="C1418" s="127" t="s">
        <v>55</v>
      </c>
      <c r="D1418" s="28"/>
      <c r="E1418" s="133">
        <v>43306</v>
      </c>
      <c r="F1418" s="133">
        <v>43307</v>
      </c>
      <c r="G1418" s="133">
        <v>43334</v>
      </c>
      <c r="H1418" s="133">
        <v>43311</v>
      </c>
      <c r="I1418" s="131" t="s">
        <v>16</v>
      </c>
      <c r="J1418" s="30"/>
      <c r="K1418" s="129" t="s">
        <v>94</v>
      </c>
      <c r="L1418" s="30"/>
      <c r="M1418" s="127" t="s">
        <v>14</v>
      </c>
      <c r="N1418" s="28"/>
      <c r="O1418" s="33"/>
      <c r="P1418" s="63"/>
      <c r="Q1418" s="35"/>
    </row>
    <row r="1419" spans="1:17" ht="15" customHeight="1" x14ac:dyDescent="0.2">
      <c r="A1419" s="128"/>
      <c r="B1419" s="136"/>
      <c r="C1419" s="128"/>
      <c r="D1419" s="28"/>
      <c r="E1419" s="134"/>
      <c r="F1419" s="134"/>
      <c r="G1419" s="134"/>
      <c r="H1419" s="134"/>
      <c r="I1419" s="132"/>
      <c r="J1419" s="30"/>
      <c r="K1419" s="130"/>
      <c r="L1419" s="30"/>
      <c r="M1419" s="128"/>
      <c r="N1419" s="28"/>
      <c r="O1419" s="34"/>
      <c r="P1419" s="64"/>
      <c r="Q1419" s="35"/>
    </row>
    <row r="1420" spans="1:17" ht="15" customHeight="1" x14ac:dyDescent="0.2">
      <c r="A1420" s="127" t="s">
        <v>825</v>
      </c>
      <c r="B1420" s="135" t="s">
        <v>1775</v>
      </c>
      <c r="C1420" s="127" t="s">
        <v>55</v>
      </c>
      <c r="D1420" s="28"/>
      <c r="E1420" s="133">
        <v>43306</v>
      </c>
      <c r="F1420" s="133">
        <v>43307</v>
      </c>
      <c r="G1420" s="133">
        <v>43334</v>
      </c>
      <c r="H1420" s="133">
        <v>43306</v>
      </c>
      <c r="I1420" s="131" t="s">
        <v>16</v>
      </c>
      <c r="J1420" s="30"/>
      <c r="K1420" s="129" t="s">
        <v>94</v>
      </c>
      <c r="L1420" s="30"/>
      <c r="M1420" s="127" t="s">
        <v>17</v>
      </c>
      <c r="N1420" s="28"/>
      <c r="O1420" s="33" t="s">
        <v>71</v>
      </c>
      <c r="P1420" s="63"/>
      <c r="Q1420" s="35"/>
    </row>
    <row r="1421" spans="1:17" ht="15" customHeight="1" x14ac:dyDescent="0.2">
      <c r="A1421" s="128"/>
      <c r="B1421" s="136"/>
      <c r="C1421" s="128"/>
      <c r="D1421" s="28"/>
      <c r="E1421" s="134"/>
      <c r="F1421" s="134"/>
      <c r="G1421" s="134"/>
      <c r="H1421" s="134"/>
      <c r="I1421" s="132"/>
      <c r="J1421" s="30"/>
      <c r="K1421" s="130"/>
      <c r="L1421" s="30"/>
      <c r="M1421" s="128"/>
      <c r="N1421" s="28"/>
      <c r="O1421" s="34"/>
      <c r="P1421" s="64"/>
      <c r="Q1421" s="35"/>
    </row>
    <row r="1422" spans="1:17" ht="15" customHeight="1" x14ac:dyDescent="0.2">
      <c r="A1422" s="127" t="s">
        <v>826</v>
      </c>
      <c r="B1422" s="135" t="s">
        <v>2404</v>
      </c>
      <c r="C1422" s="127" t="s">
        <v>55</v>
      </c>
      <c r="D1422" s="28"/>
      <c r="E1422" s="133">
        <v>43306</v>
      </c>
      <c r="F1422" s="133">
        <v>43307</v>
      </c>
      <c r="G1422" s="133">
        <v>43334</v>
      </c>
      <c r="H1422" s="133">
        <v>43314</v>
      </c>
      <c r="I1422" s="131" t="s">
        <v>16</v>
      </c>
      <c r="J1422" s="30"/>
      <c r="K1422" s="129" t="s">
        <v>94</v>
      </c>
      <c r="L1422" s="30"/>
      <c r="M1422" s="127" t="s">
        <v>70</v>
      </c>
      <c r="N1422" s="28"/>
      <c r="O1422" s="33"/>
      <c r="P1422" s="63" t="s">
        <v>2437</v>
      </c>
      <c r="Q1422" s="35"/>
    </row>
    <row r="1423" spans="1:17" ht="15" customHeight="1" x14ac:dyDescent="0.2">
      <c r="A1423" s="128"/>
      <c r="B1423" s="136"/>
      <c r="C1423" s="128"/>
      <c r="D1423" s="28"/>
      <c r="E1423" s="134"/>
      <c r="F1423" s="134"/>
      <c r="G1423" s="134"/>
      <c r="H1423" s="134"/>
      <c r="I1423" s="132"/>
      <c r="J1423" s="30"/>
      <c r="K1423" s="130"/>
      <c r="L1423" s="30"/>
      <c r="M1423" s="128"/>
      <c r="N1423" s="28"/>
      <c r="O1423" s="34"/>
      <c r="P1423" s="64"/>
      <c r="Q1423" s="35"/>
    </row>
    <row r="1424" spans="1:17" ht="15" customHeight="1" x14ac:dyDescent="0.2">
      <c r="A1424" s="127" t="s">
        <v>827</v>
      </c>
      <c r="B1424" s="135" t="s">
        <v>2429</v>
      </c>
      <c r="C1424" s="127" t="s">
        <v>55</v>
      </c>
      <c r="D1424" s="28"/>
      <c r="E1424" s="133">
        <v>43306</v>
      </c>
      <c r="F1424" s="133">
        <v>43307</v>
      </c>
      <c r="G1424" s="133">
        <v>43334</v>
      </c>
      <c r="H1424" s="133">
        <v>43369</v>
      </c>
      <c r="I1424" s="131" t="s">
        <v>28</v>
      </c>
      <c r="J1424" s="30"/>
      <c r="K1424" s="129" t="s">
        <v>94</v>
      </c>
      <c r="L1424" s="30"/>
      <c r="M1424" s="127" t="s">
        <v>14</v>
      </c>
      <c r="N1424" s="28"/>
      <c r="O1424" s="33"/>
      <c r="P1424" s="63"/>
      <c r="Q1424" s="35"/>
    </row>
    <row r="1425" spans="1:17" ht="15" customHeight="1" x14ac:dyDescent="0.2">
      <c r="A1425" s="128"/>
      <c r="B1425" s="136"/>
      <c r="C1425" s="128"/>
      <c r="D1425" s="28"/>
      <c r="E1425" s="134"/>
      <c r="F1425" s="134"/>
      <c r="G1425" s="134"/>
      <c r="H1425" s="134"/>
      <c r="I1425" s="132"/>
      <c r="J1425" s="30"/>
      <c r="K1425" s="130"/>
      <c r="L1425" s="30"/>
      <c r="M1425" s="128"/>
      <c r="N1425" s="28"/>
      <c r="O1425" s="34"/>
      <c r="P1425" s="64"/>
      <c r="Q1425" s="35"/>
    </row>
    <row r="1426" spans="1:17" ht="15" customHeight="1" x14ac:dyDescent="0.2">
      <c r="A1426" s="127" t="s">
        <v>828</v>
      </c>
      <c r="B1426" s="135" t="s">
        <v>2405</v>
      </c>
      <c r="C1426" s="127" t="s">
        <v>55</v>
      </c>
      <c r="D1426" s="28"/>
      <c r="E1426" s="133">
        <v>43306</v>
      </c>
      <c r="F1426" s="133">
        <v>43307</v>
      </c>
      <c r="G1426" s="133">
        <v>43334</v>
      </c>
      <c r="H1426" s="133"/>
      <c r="I1426" s="131" t="s">
        <v>28</v>
      </c>
      <c r="J1426" s="30"/>
      <c r="K1426" s="129" t="s">
        <v>86</v>
      </c>
      <c r="L1426" s="30"/>
      <c r="M1426" s="127" t="s">
        <v>73</v>
      </c>
      <c r="N1426" s="28"/>
      <c r="O1426" s="33"/>
      <c r="P1426" s="63"/>
      <c r="Q1426" s="35"/>
    </row>
    <row r="1427" spans="1:17" ht="15" customHeight="1" x14ac:dyDescent="0.2">
      <c r="A1427" s="128"/>
      <c r="B1427" s="136"/>
      <c r="C1427" s="128"/>
      <c r="D1427" s="28"/>
      <c r="E1427" s="134"/>
      <c r="F1427" s="134"/>
      <c r="G1427" s="134"/>
      <c r="H1427" s="134"/>
      <c r="I1427" s="132"/>
      <c r="J1427" s="30"/>
      <c r="K1427" s="130"/>
      <c r="L1427" s="30"/>
      <c r="M1427" s="128"/>
      <c r="N1427" s="28"/>
      <c r="O1427" s="34"/>
      <c r="P1427" s="64"/>
      <c r="Q1427" s="35"/>
    </row>
    <row r="1428" spans="1:17" ht="15" customHeight="1" x14ac:dyDescent="0.2">
      <c r="A1428" s="127" t="s">
        <v>829</v>
      </c>
      <c r="B1428" s="135" t="s">
        <v>2407</v>
      </c>
      <c r="C1428" s="127" t="s">
        <v>2408</v>
      </c>
      <c r="D1428" s="28"/>
      <c r="E1428" s="133">
        <v>43306</v>
      </c>
      <c r="F1428" s="133">
        <v>43307</v>
      </c>
      <c r="G1428" s="133">
        <v>43334</v>
      </c>
      <c r="H1428" s="133">
        <v>43318</v>
      </c>
      <c r="I1428" s="131" t="s">
        <v>16</v>
      </c>
      <c r="J1428" s="30"/>
      <c r="K1428" s="129" t="s">
        <v>94</v>
      </c>
      <c r="L1428" s="30"/>
      <c r="M1428" s="127" t="s">
        <v>14</v>
      </c>
      <c r="N1428" s="28"/>
      <c r="O1428" s="33"/>
      <c r="P1428" s="63"/>
      <c r="Q1428" s="35"/>
    </row>
    <row r="1429" spans="1:17" ht="15" customHeight="1" x14ac:dyDescent="0.2">
      <c r="A1429" s="128"/>
      <c r="B1429" s="136"/>
      <c r="C1429" s="128"/>
      <c r="D1429" s="28"/>
      <c r="E1429" s="134"/>
      <c r="F1429" s="134"/>
      <c r="G1429" s="134"/>
      <c r="H1429" s="134"/>
      <c r="I1429" s="132"/>
      <c r="J1429" s="30"/>
      <c r="K1429" s="130"/>
      <c r="L1429" s="30"/>
      <c r="M1429" s="128"/>
      <c r="N1429" s="28"/>
      <c r="O1429" s="34"/>
      <c r="P1429" s="64"/>
      <c r="Q1429" s="35"/>
    </row>
    <row r="1430" spans="1:17" ht="15" customHeight="1" x14ac:dyDescent="0.2">
      <c r="A1430" s="127" t="s">
        <v>830</v>
      </c>
      <c r="B1430" s="135" t="s">
        <v>2409</v>
      </c>
      <c r="C1430" s="127" t="s">
        <v>55</v>
      </c>
      <c r="D1430" s="28"/>
      <c r="E1430" s="133">
        <v>43306</v>
      </c>
      <c r="F1430" s="133">
        <v>43307</v>
      </c>
      <c r="G1430" s="133">
        <v>43334</v>
      </c>
      <c r="H1430" s="133">
        <v>43334</v>
      </c>
      <c r="I1430" s="131" t="s">
        <v>16</v>
      </c>
      <c r="J1430" s="30"/>
      <c r="K1430" s="129" t="s">
        <v>94</v>
      </c>
      <c r="L1430" s="30"/>
      <c r="M1430" s="127" t="s">
        <v>14</v>
      </c>
      <c r="N1430" s="28"/>
      <c r="O1430" s="33"/>
      <c r="P1430" s="63"/>
      <c r="Q1430" s="35"/>
    </row>
    <row r="1431" spans="1:17" ht="15" customHeight="1" x14ac:dyDescent="0.2">
      <c r="A1431" s="128"/>
      <c r="B1431" s="136"/>
      <c r="C1431" s="128"/>
      <c r="D1431" s="28"/>
      <c r="E1431" s="134"/>
      <c r="F1431" s="134"/>
      <c r="G1431" s="134"/>
      <c r="H1431" s="134"/>
      <c r="I1431" s="132"/>
      <c r="J1431" s="30"/>
      <c r="K1431" s="130"/>
      <c r="L1431" s="30"/>
      <c r="M1431" s="128"/>
      <c r="N1431" s="28"/>
      <c r="O1431" s="34"/>
      <c r="P1431" s="64"/>
      <c r="Q1431" s="35"/>
    </row>
    <row r="1432" spans="1:17" ht="15" customHeight="1" x14ac:dyDescent="0.2">
      <c r="A1432" s="127" t="s">
        <v>831</v>
      </c>
      <c r="B1432" s="135" t="s">
        <v>2430</v>
      </c>
      <c r="C1432" s="127" t="s">
        <v>55</v>
      </c>
      <c r="D1432" s="28"/>
      <c r="E1432" s="133">
        <v>43307</v>
      </c>
      <c r="F1432" s="133">
        <v>43308</v>
      </c>
      <c r="G1432" s="133">
        <v>43335</v>
      </c>
      <c r="H1432" s="133">
        <v>43328</v>
      </c>
      <c r="I1432" s="131" t="s">
        <v>16</v>
      </c>
      <c r="J1432" s="30"/>
      <c r="K1432" s="129" t="s">
        <v>94</v>
      </c>
      <c r="L1432" s="30"/>
      <c r="M1432" s="127" t="s">
        <v>14</v>
      </c>
      <c r="N1432" s="28"/>
      <c r="O1432" s="33"/>
      <c r="P1432" s="63"/>
      <c r="Q1432" s="35"/>
    </row>
    <row r="1433" spans="1:17" ht="15" customHeight="1" x14ac:dyDescent="0.2">
      <c r="A1433" s="128"/>
      <c r="B1433" s="136"/>
      <c r="C1433" s="128"/>
      <c r="D1433" s="28"/>
      <c r="E1433" s="134"/>
      <c r="F1433" s="134"/>
      <c r="G1433" s="134"/>
      <c r="H1433" s="134"/>
      <c r="I1433" s="132"/>
      <c r="J1433" s="30"/>
      <c r="K1433" s="130"/>
      <c r="L1433" s="30"/>
      <c r="M1433" s="128"/>
      <c r="N1433" s="28"/>
      <c r="O1433" s="34"/>
      <c r="P1433" s="64"/>
      <c r="Q1433" s="35"/>
    </row>
    <row r="1434" spans="1:17" ht="15" customHeight="1" x14ac:dyDescent="0.2">
      <c r="A1434" s="127" t="s">
        <v>832</v>
      </c>
      <c r="B1434" s="135" t="s">
        <v>2431</v>
      </c>
      <c r="C1434" s="127" t="s">
        <v>55</v>
      </c>
      <c r="D1434" s="28"/>
      <c r="E1434" s="133">
        <v>43307</v>
      </c>
      <c r="F1434" s="133">
        <v>43308</v>
      </c>
      <c r="G1434" s="133">
        <v>43335</v>
      </c>
      <c r="H1434" s="133">
        <v>43320</v>
      </c>
      <c r="I1434" s="131" t="s">
        <v>16</v>
      </c>
      <c r="J1434" s="30"/>
      <c r="K1434" s="129" t="s">
        <v>94</v>
      </c>
      <c r="L1434" s="30"/>
      <c r="M1434" s="127" t="s">
        <v>14</v>
      </c>
      <c r="N1434" s="28"/>
      <c r="O1434" s="33"/>
      <c r="P1434" s="63"/>
      <c r="Q1434" s="35"/>
    </row>
    <row r="1435" spans="1:17" ht="15" customHeight="1" x14ac:dyDescent="0.2">
      <c r="A1435" s="128"/>
      <c r="B1435" s="136"/>
      <c r="C1435" s="128"/>
      <c r="D1435" s="28"/>
      <c r="E1435" s="134"/>
      <c r="F1435" s="134"/>
      <c r="G1435" s="134"/>
      <c r="H1435" s="134"/>
      <c r="I1435" s="132"/>
      <c r="J1435" s="30"/>
      <c r="K1435" s="130"/>
      <c r="L1435" s="30"/>
      <c r="M1435" s="128"/>
      <c r="N1435" s="28"/>
      <c r="O1435" s="34"/>
      <c r="P1435" s="64"/>
      <c r="Q1435" s="35"/>
    </row>
    <row r="1436" spans="1:17" ht="15" customHeight="1" x14ac:dyDescent="0.2">
      <c r="A1436" s="127" t="s">
        <v>833</v>
      </c>
      <c r="B1436" s="135" t="s">
        <v>2410</v>
      </c>
      <c r="C1436" s="127" t="s">
        <v>55</v>
      </c>
      <c r="D1436" s="28"/>
      <c r="E1436" s="133">
        <v>43307</v>
      </c>
      <c r="F1436" s="133">
        <v>43308</v>
      </c>
      <c r="G1436" s="133">
        <v>43335</v>
      </c>
      <c r="H1436" s="133">
        <v>43313</v>
      </c>
      <c r="I1436" s="131" t="s">
        <v>16</v>
      </c>
      <c r="J1436" s="30"/>
      <c r="K1436" s="129" t="s">
        <v>94</v>
      </c>
      <c r="L1436" s="30"/>
      <c r="M1436" s="127" t="s">
        <v>14</v>
      </c>
      <c r="N1436" s="28"/>
      <c r="O1436" s="33"/>
      <c r="P1436" s="63"/>
      <c r="Q1436" s="35"/>
    </row>
    <row r="1437" spans="1:17" ht="15" customHeight="1" x14ac:dyDescent="0.2">
      <c r="A1437" s="128"/>
      <c r="B1437" s="136"/>
      <c r="C1437" s="128"/>
      <c r="D1437" s="28"/>
      <c r="E1437" s="134"/>
      <c r="F1437" s="134"/>
      <c r="G1437" s="134"/>
      <c r="H1437" s="134"/>
      <c r="I1437" s="132"/>
      <c r="J1437" s="30"/>
      <c r="K1437" s="130"/>
      <c r="L1437" s="30"/>
      <c r="M1437" s="128"/>
      <c r="N1437" s="28"/>
      <c r="O1437" s="34"/>
      <c r="P1437" s="64"/>
      <c r="Q1437" s="35"/>
    </row>
    <row r="1438" spans="1:17" ht="15" customHeight="1" x14ac:dyDescent="0.2">
      <c r="A1438" s="127" t="s">
        <v>834</v>
      </c>
      <c r="B1438" s="135" t="s">
        <v>2411</v>
      </c>
      <c r="C1438" s="127" t="s">
        <v>55</v>
      </c>
      <c r="D1438" s="28"/>
      <c r="E1438" s="133">
        <v>43307</v>
      </c>
      <c r="F1438" s="133">
        <v>43308</v>
      </c>
      <c r="G1438" s="133">
        <v>43335</v>
      </c>
      <c r="H1438" s="133">
        <v>43320</v>
      </c>
      <c r="I1438" s="131" t="s">
        <v>16</v>
      </c>
      <c r="J1438" s="30"/>
      <c r="K1438" s="129" t="s">
        <v>94</v>
      </c>
      <c r="L1438" s="30"/>
      <c r="M1438" s="127" t="s">
        <v>15</v>
      </c>
      <c r="N1438" s="28"/>
      <c r="O1438" s="33" t="s">
        <v>46</v>
      </c>
      <c r="P1438" s="63"/>
      <c r="Q1438" s="35"/>
    </row>
    <row r="1439" spans="1:17" ht="15" customHeight="1" x14ac:dyDescent="0.2">
      <c r="A1439" s="128"/>
      <c r="B1439" s="136"/>
      <c r="C1439" s="128"/>
      <c r="D1439" s="28"/>
      <c r="E1439" s="134"/>
      <c r="F1439" s="134"/>
      <c r="G1439" s="134"/>
      <c r="H1439" s="134"/>
      <c r="I1439" s="132"/>
      <c r="J1439" s="30"/>
      <c r="K1439" s="130"/>
      <c r="L1439" s="30"/>
      <c r="M1439" s="128"/>
      <c r="N1439" s="28"/>
      <c r="O1439" s="34"/>
      <c r="P1439" s="64"/>
      <c r="Q1439" s="35"/>
    </row>
    <row r="1440" spans="1:17" ht="15" customHeight="1" x14ac:dyDescent="0.2">
      <c r="A1440" s="127" t="s">
        <v>835</v>
      </c>
      <c r="B1440" s="135" t="s">
        <v>2412</v>
      </c>
      <c r="C1440" s="127" t="s">
        <v>55</v>
      </c>
      <c r="D1440" s="28"/>
      <c r="E1440" s="133">
        <v>43307</v>
      </c>
      <c r="F1440" s="133">
        <v>43308</v>
      </c>
      <c r="G1440" s="133">
        <v>43335</v>
      </c>
      <c r="H1440" s="133">
        <v>43319</v>
      </c>
      <c r="I1440" s="131" t="s">
        <v>16</v>
      </c>
      <c r="J1440" s="30"/>
      <c r="K1440" s="129" t="s">
        <v>94</v>
      </c>
      <c r="L1440" s="30"/>
      <c r="M1440" s="127" t="s">
        <v>14</v>
      </c>
      <c r="N1440" s="28"/>
      <c r="O1440" s="33"/>
      <c r="P1440" s="63" t="s">
        <v>2413</v>
      </c>
      <c r="Q1440" s="35"/>
    </row>
    <row r="1441" spans="1:17" ht="15" customHeight="1" x14ac:dyDescent="0.2">
      <c r="A1441" s="128"/>
      <c r="B1441" s="136"/>
      <c r="C1441" s="128"/>
      <c r="D1441" s="28"/>
      <c r="E1441" s="134"/>
      <c r="F1441" s="134"/>
      <c r="G1441" s="134"/>
      <c r="H1441" s="134"/>
      <c r="I1441" s="132"/>
      <c r="J1441" s="30"/>
      <c r="K1441" s="130"/>
      <c r="L1441" s="30"/>
      <c r="M1441" s="128"/>
      <c r="N1441" s="28"/>
      <c r="O1441" s="34"/>
      <c r="P1441" s="64"/>
      <c r="Q1441" s="35"/>
    </row>
    <row r="1442" spans="1:17" ht="15" customHeight="1" x14ac:dyDescent="0.2">
      <c r="A1442" s="127" t="s">
        <v>836</v>
      </c>
      <c r="B1442" s="135" t="s">
        <v>2414</v>
      </c>
      <c r="C1442" s="127" t="s">
        <v>55</v>
      </c>
      <c r="D1442" s="28"/>
      <c r="E1442" s="133">
        <v>43308</v>
      </c>
      <c r="F1442" s="133">
        <v>43311</v>
      </c>
      <c r="G1442" s="133">
        <v>43336</v>
      </c>
      <c r="H1442" s="133">
        <v>43321</v>
      </c>
      <c r="I1442" s="131" t="s">
        <v>16</v>
      </c>
      <c r="J1442" s="30"/>
      <c r="K1442" s="129" t="s">
        <v>94</v>
      </c>
      <c r="L1442" s="30"/>
      <c r="M1442" s="127" t="s">
        <v>15</v>
      </c>
      <c r="N1442" s="28"/>
      <c r="O1442" s="33"/>
      <c r="P1442" s="63" t="s">
        <v>1731</v>
      </c>
      <c r="Q1442" s="35"/>
    </row>
    <row r="1443" spans="1:17" ht="15" customHeight="1" x14ac:dyDescent="0.2">
      <c r="A1443" s="128"/>
      <c r="B1443" s="136"/>
      <c r="C1443" s="128"/>
      <c r="D1443" s="28"/>
      <c r="E1443" s="134"/>
      <c r="F1443" s="134"/>
      <c r="G1443" s="134"/>
      <c r="H1443" s="134"/>
      <c r="I1443" s="132"/>
      <c r="J1443" s="30"/>
      <c r="K1443" s="130"/>
      <c r="L1443" s="30"/>
      <c r="M1443" s="128"/>
      <c r="N1443" s="28"/>
      <c r="O1443" s="34"/>
      <c r="P1443" s="64"/>
      <c r="Q1443" s="35"/>
    </row>
    <row r="1444" spans="1:17" ht="15" customHeight="1" x14ac:dyDescent="0.2">
      <c r="A1444" s="127" t="s">
        <v>837</v>
      </c>
      <c r="B1444" s="135" t="s">
        <v>2415</v>
      </c>
      <c r="C1444" s="127" t="s">
        <v>55</v>
      </c>
      <c r="D1444" s="28"/>
      <c r="E1444" s="133">
        <v>43308</v>
      </c>
      <c r="F1444" s="133">
        <v>43311</v>
      </c>
      <c r="G1444" s="133">
        <v>43336</v>
      </c>
      <c r="H1444" s="133">
        <v>43314</v>
      </c>
      <c r="I1444" s="131" t="s">
        <v>16</v>
      </c>
      <c r="J1444" s="30"/>
      <c r="K1444" s="129" t="s">
        <v>94</v>
      </c>
      <c r="L1444" s="30"/>
      <c r="M1444" s="127" t="s">
        <v>14</v>
      </c>
      <c r="N1444" s="28"/>
      <c r="O1444" s="33"/>
      <c r="P1444" s="63"/>
      <c r="Q1444" s="35"/>
    </row>
    <row r="1445" spans="1:17" ht="15" customHeight="1" x14ac:dyDescent="0.2">
      <c r="A1445" s="128"/>
      <c r="B1445" s="136"/>
      <c r="C1445" s="128"/>
      <c r="D1445" s="28"/>
      <c r="E1445" s="134"/>
      <c r="F1445" s="134"/>
      <c r="G1445" s="134"/>
      <c r="H1445" s="134"/>
      <c r="I1445" s="132"/>
      <c r="J1445" s="30"/>
      <c r="K1445" s="130"/>
      <c r="L1445" s="30"/>
      <c r="M1445" s="128"/>
      <c r="N1445" s="28"/>
      <c r="O1445" s="34"/>
      <c r="P1445" s="64"/>
      <c r="Q1445" s="35"/>
    </row>
    <row r="1446" spans="1:17" ht="15" customHeight="1" x14ac:dyDescent="0.2">
      <c r="A1446" s="127" t="s">
        <v>838</v>
      </c>
      <c r="B1446" s="135" t="s">
        <v>2416</v>
      </c>
      <c r="C1446" s="127" t="s">
        <v>55</v>
      </c>
      <c r="D1446" s="28"/>
      <c r="E1446" s="133">
        <v>43307</v>
      </c>
      <c r="F1446" s="133">
        <v>43308</v>
      </c>
      <c r="G1446" s="133">
        <v>43335</v>
      </c>
      <c r="H1446" s="133">
        <v>43311</v>
      </c>
      <c r="I1446" s="131" t="s">
        <v>16</v>
      </c>
      <c r="J1446" s="30"/>
      <c r="K1446" s="129" t="s">
        <v>94</v>
      </c>
      <c r="L1446" s="30"/>
      <c r="M1446" s="127" t="s">
        <v>14</v>
      </c>
      <c r="N1446" s="28"/>
      <c r="O1446" s="33"/>
      <c r="P1446" s="63"/>
      <c r="Q1446" s="35"/>
    </row>
    <row r="1447" spans="1:17" ht="15" customHeight="1" x14ac:dyDescent="0.2">
      <c r="A1447" s="128"/>
      <c r="B1447" s="136"/>
      <c r="C1447" s="128"/>
      <c r="D1447" s="28"/>
      <c r="E1447" s="134"/>
      <c r="F1447" s="134"/>
      <c r="G1447" s="134"/>
      <c r="H1447" s="134"/>
      <c r="I1447" s="132"/>
      <c r="J1447" s="30"/>
      <c r="K1447" s="130"/>
      <c r="L1447" s="30"/>
      <c r="M1447" s="128"/>
      <c r="N1447" s="28"/>
      <c r="O1447" s="34"/>
      <c r="P1447" s="64"/>
      <c r="Q1447" s="35"/>
    </row>
    <row r="1448" spans="1:17" ht="15" customHeight="1" x14ac:dyDescent="0.2">
      <c r="A1448" s="127" t="s">
        <v>839</v>
      </c>
      <c r="B1448" s="135" t="s">
        <v>2432</v>
      </c>
      <c r="C1448" s="127" t="s">
        <v>55</v>
      </c>
      <c r="D1448" s="28"/>
      <c r="E1448" s="133">
        <v>43308</v>
      </c>
      <c r="F1448" s="133">
        <v>43311</v>
      </c>
      <c r="G1448" s="133">
        <v>43336</v>
      </c>
      <c r="H1448" s="133">
        <v>43362</v>
      </c>
      <c r="I1448" s="131" t="s">
        <v>28</v>
      </c>
      <c r="J1448" s="30"/>
      <c r="K1448" s="129" t="s">
        <v>94</v>
      </c>
      <c r="L1448" s="30"/>
      <c r="M1448" s="127" t="s">
        <v>14</v>
      </c>
      <c r="N1448" s="28"/>
      <c r="O1448" s="33"/>
      <c r="P1448" s="63" t="s">
        <v>2487</v>
      </c>
      <c r="Q1448" s="35"/>
    </row>
    <row r="1449" spans="1:17" ht="15" customHeight="1" x14ac:dyDescent="0.2">
      <c r="A1449" s="128"/>
      <c r="B1449" s="136"/>
      <c r="C1449" s="128"/>
      <c r="D1449" s="28"/>
      <c r="E1449" s="134"/>
      <c r="F1449" s="134"/>
      <c r="G1449" s="134"/>
      <c r="H1449" s="134"/>
      <c r="I1449" s="132"/>
      <c r="J1449" s="30"/>
      <c r="K1449" s="130"/>
      <c r="L1449" s="30"/>
      <c r="M1449" s="128"/>
      <c r="N1449" s="28"/>
      <c r="O1449" s="34"/>
      <c r="P1449" s="64"/>
      <c r="Q1449" s="35"/>
    </row>
    <row r="1450" spans="1:17" ht="15" customHeight="1" x14ac:dyDescent="0.2">
      <c r="A1450" s="127" t="s">
        <v>840</v>
      </c>
      <c r="B1450" s="135" t="s">
        <v>2419</v>
      </c>
      <c r="C1450" s="127" t="s">
        <v>55</v>
      </c>
      <c r="D1450" s="28"/>
      <c r="E1450" s="133">
        <v>43308</v>
      </c>
      <c r="F1450" s="133">
        <v>43311</v>
      </c>
      <c r="G1450" s="133">
        <v>43336</v>
      </c>
      <c r="H1450" s="133">
        <v>43311</v>
      </c>
      <c r="I1450" s="131" t="s">
        <v>16</v>
      </c>
      <c r="J1450" s="30"/>
      <c r="K1450" s="129" t="s">
        <v>94</v>
      </c>
      <c r="L1450" s="30"/>
      <c r="M1450" s="127" t="s">
        <v>15</v>
      </c>
      <c r="N1450" s="28"/>
      <c r="O1450" s="33" t="s">
        <v>82</v>
      </c>
      <c r="P1450" s="63" t="s">
        <v>2418</v>
      </c>
      <c r="Q1450" s="35"/>
    </row>
    <row r="1451" spans="1:17" ht="15" customHeight="1" x14ac:dyDescent="0.2">
      <c r="A1451" s="128"/>
      <c r="B1451" s="136"/>
      <c r="C1451" s="128"/>
      <c r="D1451" s="28"/>
      <c r="E1451" s="134"/>
      <c r="F1451" s="134"/>
      <c r="G1451" s="134"/>
      <c r="H1451" s="134"/>
      <c r="I1451" s="132"/>
      <c r="J1451" s="30"/>
      <c r="K1451" s="130"/>
      <c r="L1451" s="30"/>
      <c r="M1451" s="128"/>
      <c r="N1451" s="28"/>
      <c r="O1451" s="34"/>
      <c r="P1451" s="64"/>
      <c r="Q1451" s="35"/>
    </row>
    <row r="1452" spans="1:17" ht="15" customHeight="1" x14ac:dyDescent="0.2">
      <c r="A1452" s="127" t="s">
        <v>841</v>
      </c>
      <c r="B1452" s="135" t="s">
        <v>2417</v>
      </c>
      <c r="C1452" s="127" t="s">
        <v>55</v>
      </c>
      <c r="D1452" s="28"/>
      <c r="E1452" s="133">
        <v>43308</v>
      </c>
      <c r="F1452" s="133">
        <v>43311</v>
      </c>
      <c r="G1452" s="133">
        <v>43336</v>
      </c>
      <c r="H1452" s="133">
        <v>43313</v>
      </c>
      <c r="I1452" s="131" t="s">
        <v>16</v>
      </c>
      <c r="J1452" s="30"/>
      <c r="K1452" s="129" t="s">
        <v>94</v>
      </c>
      <c r="L1452" s="30"/>
      <c r="M1452" s="127" t="s">
        <v>14</v>
      </c>
      <c r="N1452" s="28"/>
      <c r="O1452" s="33"/>
      <c r="P1452" s="63"/>
      <c r="Q1452" s="35"/>
    </row>
    <row r="1453" spans="1:17" ht="15" customHeight="1" x14ac:dyDescent="0.2">
      <c r="A1453" s="128"/>
      <c r="B1453" s="136"/>
      <c r="C1453" s="128"/>
      <c r="D1453" s="28"/>
      <c r="E1453" s="134"/>
      <c r="F1453" s="134"/>
      <c r="G1453" s="134"/>
      <c r="H1453" s="134"/>
      <c r="I1453" s="132"/>
      <c r="J1453" s="30"/>
      <c r="K1453" s="130"/>
      <c r="L1453" s="30"/>
      <c r="M1453" s="128"/>
      <c r="N1453" s="28"/>
      <c r="O1453" s="34"/>
      <c r="P1453" s="64"/>
      <c r="Q1453" s="35"/>
    </row>
    <row r="1454" spans="1:17" ht="15" customHeight="1" x14ac:dyDescent="0.2">
      <c r="A1454" s="127" t="s">
        <v>842</v>
      </c>
      <c r="B1454" s="135" t="s">
        <v>2420</v>
      </c>
      <c r="C1454" s="127" t="s">
        <v>55</v>
      </c>
      <c r="D1454" s="28"/>
      <c r="E1454" s="133">
        <v>43310</v>
      </c>
      <c r="F1454" s="133">
        <v>43312</v>
      </c>
      <c r="G1454" s="133">
        <v>43340</v>
      </c>
      <c r="H1454" s="133">
        <v>43350</v>
      </c>
      <c r="I1454" s="131" t="s">
        <v>28</v>
      </c>
      <c r="J1454" s="30"/>
      <c r="K1454" s="129" t="s">
        <v>94</v>
      </c>
      <c r="L1454" s="30"/>
      <c r="M1454" s="127" t="s">
        <v>15</v>
      </c>
      <c r="N1454" s="28"/>
      <c r="O1454" s="33"/>
      <c r="P1454" s="63"/>
      <c r="Q1454" s="35"/>
    </row>
    <row r="1455" spans="1:17" ht="15" customHeight="1" x14ac:dyDescent="0.2">
      <c r="A1455" s="128"/>
      <c r="B1455" s="136"/>
      <c r="C1455" s="128"/>
      <c r="D1455" s="28"/>
      <c r="E1455" s="134"/>
      <c r="F1455" s="134"/>
      <c r="G1455" s="134"/>
      <c r="H1455" s="134"/>
      <c r="I1455" s="132"/>
      <c r="J1455" s="30"/>
      <c r="K1455" s="130"/>
      <c r="L1455" s="30"/>
      <c r="M1455" s="128"/>
      <c r="N1455" s="28"/>
      <c r="O1455" s="34"/>
      <c r="P1455" s="64" t="s">
        <v>2575</v>
      </c>
      <c r="Q1455" s="35"/>
    </row>
    <row r="1456" spans="1:17" ht="15" customHeight="1" x14ac:dyDescent="0.2">
      <c r="A1456" s="127" t="s">
        <v>843</v>
      </c>
      <c r="B1456" s="135" t="s">
        <v>2421</v>
      </c>
      <c r="C1456" s="127" t="s">
        <v>55</v>
      </c>
      <c r="D1456" s="28"/>
      <c r="E1456" s="133">
        <v>43308</v>
      </c>
      <c r="F1456" s="133">
        <v>43312</v>
      </c>
      <c r="G1456" s="133">
        <v>43340</v>
      </c>
      <c r="H1456" s="133">
        <v>43311</v>
      </c>
      <c r="I1456" s="131" t="s">
        <v>16</v>
      </c>
      <c r="J1456" s="30"/>
      <c r="K1456" s="129" t="s">
        <v>94</v>
      </c>
      <c r="L1456" s="30"/>
      <c r="M1456" s="127" t="s">
        <v>15</v>
      </c>
      <c r="N1456" s="28"/>
      <c r="O1456" s="33" t="s">
        <v>82</v>
      </c>
      <c r="P1456" s="63"/>
      <c r="Q1456" s="35"/>
    </row>
    <row r="1457" spans="1:17" ht="15" customHeight="1" x14ac:dyDescent="0.2">
      <c r="A1457" s="128"/>
      <c r="B1457" s="136"/>
      <c r="C1457" s="128"/>
      <c r="D1457" s="28"/>
      <c r="E1457" s="134"/>
      <c r="F1457" s="134"/>
      <c r="G1457" s="134"/>
      <c r="H1457" s="134"/>
      <c r="I1457" s="132"/>
      <c r="J1457" s="30"/>
      <c r="K1457" s="130"/>
      <c r="L1457" s="30"/>
      <c r="M1457" s="128"/>
      <c r="N1457" s="28"/>
      <c r="O1457" s="34"/>
      <c r="P1457" s="64"/>
      <c r="Q1457" s="35"/>
    </row>
    <row r="1458" spans="1:17" ht="15" customHeight="1" x14ac:dyDescent="0.2">
      <c r="A1458" s="127" t="s">
        <v>844</v>
      </c>
      <c r="B1458" s="135" t="s">
        <v>2422</v>
      </c>
      <c r="C1458" s="127" t="s">
        <v>55</v>
      </c>
      <c r="D1458" s="28"/>
      <c r="E1458" s="133">
        <v>43310</v>
      </c>
      <c r="F1458" s="133">
        <v>43312</v>
      </c>
      <c r="G1458" s="133">
        <v>43340</v>
      </c>
      <c r="H1458" s="133">
        <v>43326</v>
      </c>
      <c r="I1458" s="131" t="s">
        <v>16</v>
      </c>
      <c r="J1458" s="30"/>
      <c r="K1458" s="129" t="s">
        <v>94</v>
      </c>
      <c r="L1458" s="30"/>
      <c r="M1458" s="127" t="s">
        <v>14</v>
      </c>
      <c r="N1458" s="28"/>
      <c r="O1458" s="33"/>
      <c r="P1458" s="63"/>
      <c r="Q1458" s="35"/>
    </row>
    <row r="1459" spans="1:17" ht="15" customHeight="1" x14ac:dyDescent="0.2">
      <c r="A1459" s="128"/>
      <c r="B1459" s="136"/>
      <c r="C1459" s="128"/>
      <c r="D1459" s="28"/>
      <c r="E1459" s="134"/>
      <c r="F1459" s="134"/>
      <c r="G1459" s="134"/>
      <c r="H1459" s="134"/>
      <c r="I1459" s="132"/>
      <c r="J1459" s="30"/>
      <c r="K1459" s="130"/>
      <c r="L1459" s="30"/>
      <c r="M1459" s="128"/>
      <c r="N1459" s="28"/>
      <c r="O1459" s="34"/>
      <c r="P1459" s="64"/>
      <c r="Q1459" s="35"/>
    </row>
    <row r="1460" spans="1:17" ht="15" customHeight="1" x14ac:dyDescent="0.2">
      <c r="A1460" s="127" t="s">
        <v>845</v>
      </c>
      <c r="B1460" s="135" t="s">
        <v>2423</v>
      </c>
      <c r="C1460" s="127" t="s">
        <v>55</v>
      </c>
      <c r="D1460" s="28"/>
      <c r="E1460" s="133">
        <v>43311</v>
      </c>
      <c r="F1460" s="133">
        <v>43312</v>
      </c>
      <c r="G1460" s="133">
        <v>43340</v>
      </c>
      <c r="H1460" s="133"/>
      <c r="I1460" s="131" t="s">
        <v>16</v>
      </c>
      <c r="J1460" s="30"/>
      <c r="K1460" s="129" t="s">
        <v>94</v>
      </c>
      <c r="L1460" s="30"/>
      <c r="M1460" s="127" t="s">
        <v>17</v>
      </c>
      <c r="N1460" s="28"/>
      <c r="O1460" s="33" t="s">
        <v>20</v>
      </c>
      <c r="P1460" s="63"/>
      <c r="Q1460" s="35"/>
    </row>
    <row r="1461" spans="1:17" ht="15" customHeight="1" x14ac:dyDescent="0.2">
      <c r="A1461" s="128"/>
      <c r="B1461" s="136"/>
      <c r="C1461" s="128"/>
      <c r="D1461" s="28"/>
      <c r="E1461" s="134"/>
      <c r="F1461" s="134"/>
      <c r="G1461" s="134"/>
      <c r="H1461" s="134"/>
      <c r="I1461" s="132"/>
      <c r="J1461" s="30"/>
      <c r="K1461" s="130"/>
      <c r="L1461" s="30"/>
      <c r="M1461" s="128"/>
      <c r="N1461" s="28"/>
      <c r="O1461" s="34"/>
      <c r="P1461" s="64"/>
      <c r="Q1461" s="35"/>
    </row>
    <row r="1462" spans="1:17" ht="15" customHeight="1" x14ac:dyDescent="0.2">
      <c r="A1462" s="127" t="s">
        <v>846</v>
      </c>
      <c r="B1462" s="135" t="s">
        <v>2424</v>
      </c>
      <c r="C1462" s="127" t="s">
        <v>55</v>
      </c>
      <c r="D1462" s="28"/>
      <c r="E1462" s="133">
        <v>43311</v>
      </c>
      <c r="F1462" s="133">
        <v>43312</v>
      </c>
      <c r="G1462" s="133">
        <v>43340</v>
      </c>
      <c r="H1462" s="133">
        <v>43328</v>
      </c>
      <c r="I1462" s="131" t="s">
        <v>16</v>
      </c>
      <c r="J1462" s="30"/>
      <c r="K1462" s="129" t="s">
        <v>94</v>
      </c>
      <c r="L1462" s="30"/>
      <c r="M1462" s="127" t="s">
        <v>14</v>
      </c>
      <c r="N1462" s="28"/>
      <c r="O1462" s="33"/>
      <c r="P1462" s="63"/>
      <c r="Q1462" s="35"/>
    </row>
    <row r="1463" spans="1:17" ht="15" customHeight="1" x14ac:dyDescent="0.2">
      <c r="A1463" s="128"/>
      <c r="B1463" s="136"/>
      <c r="C1463" s="128"/>
      <c r="D1463" s="28"/>
      <c r="E1463" s="134"/>
      <c r="F1463" s="134"/>
      <c r="G1463" s="134"/>
      <c r="H1463" s="134"/>
      <c r="I1463" s="132"/>
      <c r="J1463" s="30"/>
      <c r="K1463" s="130"/>
      <c r="L1463" s="30"/>
      <c r="M1463" s="128"/>
      <c r="N1463" s="28"/>
      <c r="O1463" s="34"/>
      <c r="P1463" s="64"/>
      <c r="Q1463" s="35"/>
    </row>
    <row r="1464" spans="1:17" ht="15" customHeight="1" x14ac:dyDescent="0.2">
      <c r="A1464" s="127" t="s">
        <v>847</v>
      </c>
      <c r="B1464" s="135" t="s">
        <v>2433</v>
      </c>
      <c r="C1464" s="127" t="s">
        <v>55</v>
      </c>
      <c r="D1464" s="28"/>
      <c r="E1464" s="133">
        <v>43311</v>
      </c>
      <c r="F1464" s="133">
        <v>43312</v>
      </c>
      <c r="G1464" s="133">
        <v>43340</v>
      </c>
      <c r="H1464" s="133">
        <v>43335</v>
      </c>
      <c r="I1464" s="131" t="s">
        <v>16</v>
      </c>
      <c r="J1464" s="30"/>
      <c r="K1464" s="129" t="s">
        <v>94</v>
      </c>
      <c r="L1464" s="30"/>
      <c r="M1464" s="127" t="s">
        <v>14</v>
      </c>
      <c r="N1464" s="28"/>
      <c r="O1464" s="33"/>
      <c r="P1464" s="63" t="s">
        <v>2518</v>
      </c>
      <c r="Q1464" s="35"/>
    </row>
    <row r="1465" spans="1:17" ht="15" customHeight="1" x14ac:dyDescent="0.2">
      <c r="A1465" s="128"/>
      <c r="B1465" s="136"/>
      <c r="C1465" s="128"/>
      <c r="D1465" s="28"/>
      <c r="E1465" s="134"/>
      <c r="F1465" s="134"/>
      <c r="G1465" s="134"/>
      <c r="H1465" s="134"/>
      <c r="I1465" s="132"/>
      <c r="J1465" s="30"/>
      <c r="K1465" s="130"/>
      <c r="L1465" s="30"/>
      <c r="M1465" s="128"/>
      <c r="N1465" s="28"/>
      <c r="O1465" s="34"/>
      <c r="P1465" s="64"/>
      <c r="Q1465" s="35"/>
    </row>
    <row r="1466" spans="1:17" ht="15" customHeight="1" x14ac:dyDescent="0.2">
      <c r="A1466" s="127" t="s">
        <v>848</v>
      </c>
      <c r="B1466" s="135" t="s">
        <v>2425</v>
      </c>
      <c r="C1466" s="127" t="s">
        <v>55</v>
      </c>
      <c r="D1466" s="28"/>
      <c r="E1466" s="133">
        <v>43312</v>
      </c>
      <c r="F1466" s="133">
        <v>43313</v>
      </c>
      <c r="G1466" s="133">
        <v>43341</v>
      </c>
      <c r="H1466" s="133"/>
      <c r="I1466" s="131" t="s">
        <v>28</v>
      </c>
      <c r="J1466" s="30"/>
      <c r="K1466" s="129" t="s">
        <v>86</v>
      </c>
      <c r="L1466" s="30"/>
      <c r="M1466" s="127" t="s">
        <v>73</v>
      </c>
      <c r="N1466" s="28"/>
      <c r="O1466" s="33"/>
      <c r="P1466" s="63"/>
      <c r="Q1466" s="35"/>
    </row>
    <row r="1467" spans="1:17" ht="15" customHeight="1" x14ac:dyDescent="0.2">
      <c r="A1467" s="128"/>
      <c r="B1467" s="136"/>
      <c r="C1467" s="128"/>
      <c r="D1467" s="28"/>
      <c r="E1467" s="134"/>
      <c r="F1467" s="134"/>
      <c r="G1467" s="134"/>
      <c r="H1467" s="134"/>
      <c r="I1467" s="132"/>
      <c r="J1467" s="30"/>
      <c r="K1467" s="130"/>
      <c r="L1467" s="30"/>
      <c r="M1467" s="128"/>
      <c r="N1467" s="28"/>
      <c r="O1467" s="34"/>
      <c r="P1467" s="64"/>
      <c r="Q1467" s="35"/>
    </row>
    <row r="1468" spans="1:17" ht="15" customHeight="1" x14ac:dyDescent="0.2">
      <c r="A1468" s="127" t="s">
        <v>849</v>
      </c>
      <c r="B1468" s="135" t="s">
        <v>2426</v>
      </c>
      <c r="C1468" s="127" t="s">
        <v>55</v>
      </c>
      <c r="D1468" s="28"/>
      <c r="E1468" s="133">
        <v>43312</v>
      </c>
      <c r="F1468" s="133">
        <v>43313</v>
      </c>
      <c r="G1468" s="133">
        <v>43341</v>
      </c>
      <c r="H1468" s="133">
        <v>43336</v>
      </c>
      <c r="I1468" s="131" t="s">
        <v>16</v>
      </c>
      <c r="J1468" s="30"/>
      <c r="K1468" s="129" t="s">
        <v>94</v>
      </c>
      <c r="L1468" s="30"/>
      <c r="M1468" s="127" t="s">
        <v>15</v>
      </c>
      <c r="N1468" s="28"/>
      <c r="O1468" s="33" t="s">
        <v>82</v>
      </c>
      <c r="P1468" s="63" t="s">
        <v>2520</v>
      </c>
      <c r="Q1468" s="35"/>
    </row>
    <row r="1469" spans="1:17" ht="15" customHeight="1" x14ac:dyDescent="0.2">
      <c r="A1469" s="128"/>
      <c r="B1469" s="136"/>
      <c r="C1469" s="128"/>
      <c r="D1469" s="28"/>
      <c r="E1469" s="134"/>
      <c r="F1469" s="134"/>
      <c r="G1469" s="134"/>
      <c r="H1469" s="134"/>
      <c r="I1469" s="132"/>
      <c r="J1469" s="30"/>
      <c r="K1469" s="130"/>
      <c r="L1469" s="30"/>
      <c r="M1469" s="128"/>
      <c r="N1469" s="28"/>
      <c r="O1469" s="34"/>
      <c r="P1469" s="64"/>
      <c r="Q1469" s="35"/>
    </row>
    <row r="1470" spans="1:17" ht="15" customHeight="1" x14ac:dyDescent="0.2">
      <c r="A1470" s="127" t="s">
        <v>850</v>
      </c>
      <c r="B1470" s="135" t="s">
        <v>2443</v>
      </c>
      <c r="C1470" s="127" t="s">
        <v>55</v>
      </c>
      <c r="D1470" s="28"/>
      <c r="E1470" s="133">
        <v>43312</v>
      </c>
      <c r="F1470" s="133">
        <v>43313</v>
      </c>
      <c r="G1470" s="133">
        <v>43341</v>
      </c>
      <c r="H1470" s="133">
        <v>43333</v>
      </c>
      <c r="I1470" s="131" t="s">
        <v>16</v>
      </c>
      <c r="J1470" s="30"/>
      <c r="K1470" s="129" t="s">
        <v>94</v>
      </c>
      <c r="L1470" s="30"/>
      <c r="M1470" s="127" t="s">
        <v>14</v>
      </c>
      <c r="N1470" s="28"/>
      <c r="O1470" s="33"/>
      <c r="P1470" s="63"/>
      <c r="Q1470" s="35"/>
    </row>
    <row r="1471" spans="1:17" ht="15" customHeight="1" x14ac:dyDescent="0.2">
      <c r="A1471" s="128"/>
      <c r="B1471" s="136"/>
      <c r="C1471" s="128"/>
      <c r="D1471" s="28"/>
      <c r="E1471" s="134"/>
      <c r="F1471" s="134"/>
      <c r="G1471" s="134"/>
      <c r="H1471" s="134"/>
      <c r="I1471" s="132"/>
      <c r="J1471" s="30"/>
      <c r="K1471" s="130"/>
      <c r="L1471" s="30"/>
      <c r="M1471" s="128"/>
      <c r="N1471" s="28"/>
      <c r="O1471" s="34"/>
      <c r="P1471" s="64"/>
      <c r="Q1471" s="35"/>
    </row>
    <row r="1472" spans="1:17" ht="15" customHeight="1" x14ac:dyDescent="0.2">
      <c r="A1472" s="127" t="s">
        <v>851</v>
      </c>
      <c r="B1472" s="135" t="s">
        <v>2444</v>
      </c>
      <c r="C1472" s="127" t="s">
        <v>55</v>
      </c>
      <c r="D1472" s="28"/>
      <c r="E1472" s="133">
        <v>43312</v>
      </c>
      <c r="F1472" s="133">
        <v>43313</v>
      </c>
      <c r="G1472" s="133">
        <v>43341</v>
      </c>
      <c r="H1472" s="133">
        <v>43327</v>
      </c>
      <c r="I1472" s="131" t="s">
        <v>16</v>
      </c>
      <c r="J1472" s="30"/>
      <c r="K1472" s="129" t="s">
        <v>94</v>
      </c>
      <c r="L1472" s="30"/>
      <c r="M1472" s="127" t="s">
        <v>14</v>
      </c>
      <c r="N1472" s="28"/>
      <c r="O1472" s="33"/>
      <c r="P1472" s="63"/>
      <c r="Q1472" s="35"/>
    </row>
    <row r="1473" spans="1:17" ht="15" customHeight="1" x14ac:dyDescent="0.2">
      <c r="A1473" s="128"/>
      <c r="B1473" s="136"/>
      <c r="C1473" s="128"/>
      <c r="D1473" s="28"/>
      <c r="E1473" s="134"/>
      <c r="F1473" s="134"/>
      <c r="G1473" s="134"/>
      <c r="H1473" s="134"/>
      <c r="I1473" s="132"/>
      <c r="J1473" s="30"/>
      <c r="K1473" s="130"/>
      <c r="L1473" s="30"/>
      <c r="M1473" s="128"/>
      <c r="N1473" s="28"/>
      <c r="O1473" s="34"/>
      <c r="P1473" s="64"/>
      <c r="Q1473" s="35"/>
    </row>
    <row r="1474" spans="1:17" ht="15" customHeight="1" x14ac:dyDescent="0.2">
      <c r="A1474" s="165" t="s">
        <v>852</v>
      </c>
      <c r="B1474" s="163" t="s">
        <v>2438</v>
      </c>
      <c r="C1474" s="165" t="s">
        <v>55</v>
      </c>
      <c r="D1474" s="97"/>
      <c r="E1474" s="167">
        <v>43312</v>
      </c>
      <c r="F1474" s="167">
        <v>43313</v>
      </c>
      <c r="G1474" s="167">
        <v>43341</v>
      </c>
      <c r="H1474" s="167">
        <v>43314</v>
      </c>
      <c r="I1474" s="131" t="s">
        <v>16</v>
      </c>
      <c r="J1474" s="30"/>
      <c r="K1474" s="129" t="s">
        <v>94</v>
      </c>
      <c r="L1474" s="30"/>
      <c r="M1474" s="127" t="s">
        <v>17</v>
      </c>
      <c r="N1474" s="28"/>
      <c r="O1474" s="33" t="s">
        <v>82</v>
      </c>
      <c r="P1474" s="63"/>
      <c r="Q1474" s="35"/>
    </row>
    <row r="1475" spans="1:17" ht="15" customHeight="1" x14ac:dyDescent="0.2">
      <c r="A1475" s="166"/>
      <c r="B1475" s="164"/>
      <c r="C1475" s="166"/>
      <c r="D1475" s="97"/>
      <c r="E1475" s="168"/>
      <c r="F1475" s="168"/>
      <c r="G1475" s="168"/>
      <c r="H1475" s="168"/>
      <c r="I1475" s="132"/>
      <c r="J1475" s="30"/>
      <c r="K1475" s="130"/>
      <c r="L1475" s="30"/>
      <c r="M1475" s="128"/>
      <c r="N1475" s="28"/>
      <c r="O1475" s="34"/>
      <c r="P1475" s="64"/>
      <c r="Q1475" s="35"/>
    </row>
    <row r="1476" spans="1:17" ht="15" customHeight="1" x14ac:dyDescent="0.2">
      <c r="A1476" s="127" t="s">
        <v>853</v>
      </c>
      <c r="B1476" s="135" t="s">
        <v>2446</v>
      </c>
      <c r="C1476" s="127" t="s">
        <v>55</v>
      </c>
      <c r="D1476" s="28"/>
      <c r="E1476" s="133">
        <v>43312</v>
      </c>
      <c r="F1476" s="133">
        <v>43313</v>
      </c>
      <c r="G1476" s="133">
        <v>43341</v>
      </c>
      <c r="H1476" s="133">
        <v>43326</v>
      </c>
      <c r="I1476" s="131" t="s">
        <v>16</v>
      </c>
      <c r="J1476" s="30"/>
      <c r="K1476" s="129" t="s">
        <v>94</v>
      </c>
      <c r="L1476" s="30"/>
      <c r="M1476" s="127" t="s">
        <v>14</v>
      </c>
      <c r="N1476" s="28"/>
      <c r="O1476" s="33"/>
      <c r="P1476" s="63"/>
      <c r="Q1476" s="35"/>
    </row>
    <row r="1477" spans="1:17" ht="15" customHeight="1" x14ac:dyDescent="0.2">
      <c r="A1477" s="128"/>
      <c r="B1477" s="136"/>
      <c r="C1477" s="128"/>
      <c r="D1477" s="28"/>
      <c r="E1477" s="134"/>
      <c r="F1477" s="134"/>
      <c r="G1477" s="134"/>
      <c r="H1477" s="134"/>
      <c r="I1477" s="132"/>
      <c r="J1477" s="30"/>
      <c r="K1477" s="130"/>
      <c r="L1477" s="30"/>
      <c r="M1477" s="128"/>
      <c r="N1477" s="28"/>
      <c r="O1477" s="34"/>
      <c r="P1477" s="64"/>
      <c r="Q1477" s="35"/>
    </row>
    <row r="1478" spans="1:17" ht="15" customHeight="1" x14ac:dyDescent="0.2">
      <c r="A1478" s="127" t="s">
        <v>854</v>
      </c>
      <c r="B1478" s="135" t="s">
        <v>2447</v>
      </c>
      <c r="C1478" s="127" t="s">
        <v>56</v>
      </c>
      <c r="D1478" s="28"/>
      <c r="E1478" s="133">
        <v>43313</v>
      </c>
      <c r="F1478" s="133">
        <v>43314</v>
      </c>
      <c r="G1478" s="133">
        <v>43342</v>
      </c>
      <c r="H1478" s="133">
        <v>43326</v>
      </c>
      <c r="I1478" s="131" t="s">
        <v>16</v>
      </c>
      <c r="J1478" s="30"/>
      <c r="K1478" s="129" t="s">
        <v>94</v>
      </c>
      <c r="L1478" s="30"/>
      <c r="M1478" s="127" t="s">
        <v>14</v>
      </c>
      <c r="N1478" s="28"/>
      <c r="O1478" s="33"/>
      <c r="P1478" s="63"/>
      <c r="Q1478" s="35"/>
    </row>
    <row r="1479" spans="1:17" ht="15" customHeight="1" x14ac:dyDescent="0.2">
      <c r="A1479" s="128"/>
      <c r="B1479" s="136"/>
      <c r="C1479" s="128"/>
      <c r="D1479" s="28"/>
      <c r="E1479" s="134"/>
      <c r="F1479" s="134"/>
      <c r="G1479" s="134"/>
      <c r="H1479" s="134"/>
      <c r="I1479" s="132"/>
      <c r="J1479" s="30"/>
      <c r="K1479" s="130"/>
      <c r="L1479" s="30"/>
      <c r="M1479" s="128"/>
      <c r="N1479" s="28"/>
      <c r="O1479" s="34"/>
      <c r="P1479" s="64"/>
      <c r="Q1479" s="35"/>
    </row>
    <row r="1480" spans="1:17" ht="15" customHeight="1" x14ac:dyDescent="0.2">
      <c r="A1480" s="127" t="s">
        <v>855</v>
      </c>
      <c r="B1480" s="135" t="s">
        <v>2448</v>
      </c>
      <c r="C1480" s="127" t="s">
        <v>56</v>
      </c>
      <c r="D1480" s="28"/>
      <c r="E1480" s="133">
        <v>43313</v>
      </c>
      <c r="F1480" s="133">
        <v>43314</v>
      </c>
      <c r="G1480" s="133">
        <v>43342</v>
      </c>
      <c r="H1480" s="133">
        <v>43315</v>
      </c>
      <c r="I1480" s="131" t="s">
        <v>16</v>
      </c>
      <c r="J1480" s="30"/>
      <c r="K1480" s="129" t="s">
        <v>94</v>
      </c>
      <c r="L1480" s="30"/>
      <c r="M1480" s="127" t="s">
        <v>14</v>
      </c>
      <c r="N1480" s="28"/>
      <c r="O1480" s="33"/>
      <c r="P1480" s="63"/>
      <c r="Q1480" s="35"/>
    </row>
    <row r="1481" spans="1:17" ht="15" customHeight="1" x14ac:dyDescent="0.2">
      <c r="A1481" s="128"/>
      <c r="B1481" s="136"/>
      <c r="C1481" s="128"/>
      <c r="D1481" s="28"/>
      <c r="E1481" s="134"/>
      <c r="F1481" s="134"/>
      <c r="G1481" s="134"/>
      <c r="H1481" s="134"/>
      <c r="I1481" s="132"/>
      <c r="J1481" s="30"/>
      <c r="K1481" s="130"/>
      <c r="L1481" s="30"/>
      <c r="M1481" s="128"/>
      <c r="N1481" s="28"/>
      <c r="O1481" s="34"/>
      <c r="P1481" s="64"/>
      <c r="Q1481" s="35"/>
    </row>
    <row r="1482" spans="1:17" ht="15" customHeight="1" x14ac:dyDescent="0.2">
      <c r="A1482" s="127" t="s">
        <v>856</v>
      </c>
      <c r="B1482" s="135" t="s">
        <v>2449</v>
      </c>
      <c r="C1482" s="127" t="s">
        <v>56</v>
      </c>
      <c r="D1482" s="28"/>
      <c r="E1482" s="133">
        <v>43313</v>
      </c>
      <c r="F1482" s="133">
        <v>43314</v>
      </c>
      <c r="G1482" s="133">
        <v>43342</v>
      </c>
      <c r="H1482" s="133">
        <v>43328</v>
      </c>
      <c r="I1482" s="131" t="s">
        <v>16</v>
      </c>
      <c r="J1482" s="30"/>
      <c r="K1482" s="129" t="s">
        <v>94</v>
      </c>
      <c r="L1482" s="30"/>
      <c r="M1482" s="127" t="s">
        <v>14</v>
      </c>
      <c r="N1482" s="28"/>
      <c r="O1482" s="33"/>
      <c r="P1482" s="63"/>
      <c r="Q1482" s="35"/>
    </row>
    <row r="1483" spans="1:17" ht="15" customHeight="1" x14ac:dyDescent="0.2">
      <c r="A1483" s="128"/>
      <c r="B1483" s="136"/>
      <c r="C1483" s="128"/>
      <c r="D1483" s="28"/>
      <c r="E1483" s="134"/>
      <c r="F1483" s="134"/>
      <c r="G1483" s="134"/>
      <c r="H1483" s="134"/>
      <c r="I1483" s="132"/>
      <c r="J1483" s="30"/>
      <c r="K1483" s="130"/>
      <c r="L1483" s="30"/>
      <c r="M1483" s="128"/>
      <c r="N1483" s="28"/>
      <c r="O1483" s="34"/>
      <c r="P1483" s="64"/>
      <c r="Q1483" s="35"/>
    </row>
    <row r="1484" spans="1:17" ht="15" customHeight="1" x14ac:dyDescent="0.2">
      <c r="A1484" s="127" t="s">
        <v>857</v>
      </c>
      <c r="B1484" s="135" t="s">
        <v>2450</v>
      </c>
      <c r="C1484" s="127" t="s">
        <v>56</v>
      </c>
      <c r="D1484" s="28"/>
      <c r="E1484" s="133">
        <v>43313</v>
      </c>
      <c r="F1484" s="133">
        <v>43314</v>
      </c>
      <c r="G1484" s="133">
        <v>43342</v>
      </c>
      <c r="H1484" s="133">
        <v>43314</v>
      </c>
      <c r="I1484" s="131" t="s">
        <v>16</v>
      </c>
      <c r="J1484" s="30"/>
      <c r="K1484" s="129" t="s">
        <v>94</v>
      </c>
      <c r="L1484" s="30"/>
      <c r="M1484" s="127" t="s">
        <v>70</v>
      </c>
      <c r="N1484" s="28"/>
      <c r="O1484" s="33"/>
      <c r="P1484" s="63"/>
      <c r="Q1484" s="35"/>
    </row>
    <row r="1485" spans="1:17" ht="15" customHeight="1" x14ac:dyDescent="0.2">
      <c r="A1485" s="128"/>
      <c r="B1485" s="136"/>
      <c r="C1485" s="128"/>
      <c r="D1485" s="28"/>
      <c r="E1485" s="134"/>
      <c r="F1485" s="134"/>
      <c r="G1485" s="134"/>
      <c r="H1485" s="134"/>
      <c r="I1485" s="132"/>
      <c r="J1485" s="30"/>
      <c r="K1485" s="130"/>
      <c r="L1485" s="30"/>
      <c r="M1485" s="128"/>
      <c r="N1485" s="28"/>
      <c r="O1485" s="34"/>
      <c r="P1485" s="64"/>
      <c r="Q1485" s="35"/>
    </row>
    <row r="1486" spans="1:17" ht="15" customHeight="1" x14ac:dyDescent="0.2">
      <c r="A1486" s="127" t="s">
        <v>858</v>
      </c>
      <c r="B1486" s="135" t="s">
        <v>2436</v>
      </c>
      <c r="C1486" s="127" t="s">
        <v>56</v>
      </c>
      <c r="D1486" s="28"/>
      <c r="E1486" s="133">
        <v>43313</v>
      </c>
      <c r="F1486" s="133">
        <v>43314</v>
      </c>
      <c r="G1486" s="133">
        <v>43374</v>
      </c>
      <c r="H1486" s="133">
        <v>43452</v>
      </c>
      <c r="I1486" s="131" t="s">
        <v>16</v>
      </c>
      <c r="J1486" s="30"/>
      <c r="K1486" s="129" t="s">
        <v>94</v>
      </c>
      <c r="L1486" s="30"/>
      <c r="M1486" s="127" t="s">
        <v>70</v>
      </c>
      <c r="N1486" s="28"/>
      <c r="O1486" s="33"/>
      <c r="P1486" s="96">
        <v>43322</v>
      </c>
      <c r="Q1486" s="35"/>
    </row>
    <row r="1487" spans="1:17" ht="15" customHeight="1" x14ac:dyDescent="0.2">
      <c r="A1487" s="128"/>
      <c r="B1487" s="136"/>
      <c r="C1487" s="128"/>
      <c r="D1487" s="28"/>
      <c r="E1487" s="134"/>
      <c r="F1487" s="134"/>
      <c r="G1487" s="134"/>
      <c r="H1487" s="134"/>
      <c r="I1487" s="132"/>
      <c r="J1487" s="30"/>
      <c r="K1487" s="130"/>
      <c r="L1487" s="30"/>
      <c r="M1487" s="128"/>
      <c r="N1487" s="28"/>
      <c r="O1487" s="34"/>
      <c r="P1487" s="64"/>
      <c r="Q1487" s="35"/>
    </row>
    <row r="1488" spans="1:17" ht="15" customHeight="1" x14ac:dyDescent="0.2">
      <c r="A1488" s="127" t="s">
        <v>859</v>
      </c>
      <c r="B1488" s="135" t="s">
        <v>2451</v>
      </c>
      <c r="C1488" s="127" t="s">
        <v>56</v>
      </c>
      <c r="D1488" s="28"/>
      <c r="E1488" s="133">
        <v>43314</v>
      </c>
      <c r="F1488" s="133">
        <v>43315</v>
      </c>
      <c r="G1488" s="133">
        <v>43343</v>
      </c>
      <c r="H1488" s="133">
        <v>43315</v>
      </c>
      <c r="I1488" s="131" t="s">
        <v>16</v>
      </c>
      <c r="J1488" s="30"/>
      <c r="K1488" s="129" t="s">
        <v>94</v>
      </c>
      <c r="L1488" s="30"/>
      <c r="M1488" s="127" t="s">
        <v>14</v>
      </c>
      <c r="N1488" s="28"/>
      <c r="O1488" s="33"/>
      <c r="P1488" s="63"/>
      <c r="Q1488" s="35"/>
    </row>
    <row r="1489" spans="1:17" ht="15" customHeight="1" x14ac:dyDescent="0.2">
      <c r="A1489" s="128"/>
      <c r="B1489" s="136"/>
      <c r="C1489" s="128"/>
      <c r="D1489" s="28"/>
      <c r="E1489" s="134"/>
      <c r="F1489" s="134"/>
      <c r="G1489" s="134"/>
      <c r="H1489" s="134"/>
      <c r="I1489" s="132"/>
      <c r="J1489" s="30"/>
      <c r="K1489" s="130"/>
      <c r="L1489" s="30"/>
      <c r="M1489" s="128"/>
      <c r="N1489" s="28"/>
      <c r="O1489" s="34"/>
      <c r="P1489" s="64"/>
      <c r="Q1489" s="35"/>
    </row>
    <row r="1490" spans="1:17" ht="15" customHeight="1" x14ac:dyDescent="0.2">
      <c r="A1490" s="127" t="s">
        <v>860</v>
      </c>
      <c r="B1490" s="135" t="s">
        <v>2445</v>
      </c>
      <c r="C1490" s="127" t="s">
        <v>56</v>
      </c>
      <c r="D1490" s="28"/>
      <c r="E1490" s="133">
        <v>43314</v>
      </c>
      <c r="F1490" s="133">
        <v>43315</v>
      </c>
      <c r="G1490" s="133">
        <v>43343</v>
      </c>
      <c r="H1490" s="133">
        <v>43314</v>
      </c>
      <c r="I1490" s="131" t="s">
        <v>16</v>
      </c>
      <c r="J1490" s="30"/>
      <c r="K1490" s="129" t="s">
        <v>94</v>
      </c>
      <c r="L1490" s="30"/>
      <c r="M1490" s="127" t="s">
        <v>17</v>
      </c>
      <c r="N1490" s="28"/>
      <c r="O1490" s="33" t="s">
        <v>82</v>
      </c>
      <c r="P1490" s="63"/>
      <c r="Q1490" s="35"/>
    </row>
    <row r="1491" spans="1:17" ht="15" customHeight="1" x14ac:dyDescent="0.2">
      <c r="A1491" s="128"/>
      <c r="B1491" s="136"/>
      <c r="C1491" s="128"/>
      <c r="D1491" s="28"/>
      <c r="E1491" s="134"/>
      <c r="F1491" s="134"/>
      <c r="G1491" s="134"/>
      <c r="H1491" s="134"/>
      <c r="I1491" s="132"/>
      <c r="J1491" s="30"/>
      <c r="K1491" s="130"/>
      <c r="L1491" s="30"/>
      <c r="M1491" s="128"/>
      <c r="N1491" s="28"/>
      <c r="O1491" s="34"/>
      <c r="P1491" s="64"/>
      <c r="Q1491" s="35"/>
    </row>
    <row r="1492" spans="1:17" ht="15" customHeight="1" x14ac:dyDescent="0.2">
      <c r="A1492" s="127" t="s">
        <v>861</v>
      </c>
      <c r="B1492" s="135" t="s">
        <v>2445</v>
      </c>
      <c r="C1492" s="127" t="s">
        <v>56</v>
      </c>
      <c r="D1492" s="28"/>
      <c r="E1492" s="133">
        <v>43314</v>
      </c>
      <c r="F1492" s="133">
        <v>43315</v>
      </c>
      <c r="G1492" s="133">
        <v>43343</v>
      </c>
      <c r="H1492" s="133">
        <v>43314</v>
      </c>
      <c r="I1492" s="131" t="s">
        <v>16</v>
      </c>
      <c r="J1492" s="30"/>
      <c r="K1492" s="129" t="s">
        <v>94</v>
      </c>
      <c r="L1492" s="30"/>
      <c r="M1492" s="127" t="s">
        <v>17</v>
      </c>
      <c r="N1492" s="28"/>
      <c r="O1492" s="33" t="s">
        <v>82</v>
      </c>
      <c r="P1492" s="63"/>
      <c r="Q1492" s="35"/>
    </row>
    <row r="1493" spans="1:17" ht="15" customHeight="1" x14ac:dyDescent="0.2">
      <c r="A1493" s="128"/>
      <c r="B1493" s="136"/>
      <c r="C1493" s="128"/>
      <c r="D1493" s="28"/>
      <c r="E1493" s="134"/>
      <c r="F1493" s="134"/>
      <c r="G1493" s="134"/>
      <c r="H1493" s="134"/>
      <c r="I1493" s="132"/>
      <c r="J1493" s="30"/>
      <c r="K1493" s="130"/>
      <c r="L1493" s="30"/>
      <c r="M1493" s="128"/>
      <c r="N1493" s="28"/>
      <c r="O1493" s="34"/>
      <c r="P1493" s="64"/>
      <c r="Q1493" s="35"/>
    </row>
    <row r="1494" spans="1:17" ht="15" customHeight="1" x14ac:dyDescent="0.2">
      <c r="A1494" s="127" t="s">
        <v>862</v>
      </c>
      <c r="B1494" s="135" t="s">
        <v>2439</v>
      </c>
      <c r="C1494" s="127" t="s">
        <v>56</v>
      </c>
      <c r="D1494" s="28"/>
      <c r="E1494" s="133">
        <v>43314</v>
      </c>
      <c r="F1494" s="133">
        <v>43315</v>
      </c>
      <c r="G1494" s="133">
        <v>43343</v>
      </c>
      <c r="H1494" s="133">
        <v>43326</v>
      </c>
      <c r="I1494" s="131" t="s">
        <v>16</v>
      </c>
      <c r="J1494" s="30"/>
      <c r="K1494" s="129" t="s">
        <v>94</v>
      </c>
      <c r="L1494" s="30"/>
      <c r="M1494" s="127" t="s">
        <v>14</v>
      </c>
      <c r="N1494" s="28"/>
      <c r="O1494" s="33"/>
      <c r="P1494" s="63"/>
      <c r="Q1494" s="35"/>
    </row>
    <row r="1495" spans="1:17" ht="15" customHeight="1" x14ac:dyDescent="0.2">
      <c r="A1495" s="128"/>
      <c r="B1495" s="136"/>
      <c r="C1495" s="128"/>
      <c r="D1495" s="28"/>
      <c r="E1495" s="134"/>
      <c r="F1495" s="134"/>
      <c r="G1495" s="134"/>
      <c r="H1495" s="134"/>
      <c r="I1495" s="132"/>
      <c r="J1495" s="30"/>
      <c r="K1495" s="130"/>
      <c r="L1495" s="30"/>
      <c r="M1495" s="128"/>
      <c r="N1495" s="28"/>
      <c r="O1495" s="34"/>
      <c r="P1495" s="64"/>
      <c r="Q1495" s="35"/>
    </row>
    <row r="1496" spans="1:17" ht="15" customHeight="1" x14ac:dyDescent="0.2">
      <c r="A1496" s="127" t="s">
        <v>863</v>
      </c>
      <c r="B1496" s="135" t="s">
        <v>2440</v>
      </c>
      <c r="C1496" s="127" t="s">
        <v>56</v>
      </c>
      <c r="D1496" s="28"/>
      <c r="E1496" s="133">
        <v>43315</v>
      </c>
      <c r="F1496" s="133">
        <v>43318</v>
      </c>
      <c r="G1496" s="133">
        <v>43346</v>
      </c>
      <c r="H1496" s="133">
        <v>43327</v>
      </c>
      <c r="I1496" s="131" t="s">
        <v>16</v>
      </c>
      <c r="J1496" s="30"/>
      <c r="K1496" s="129" t="s">
        <v>94</v>
      </c>
      <c r="L1496" s="30"/>
      <c r="M1496" s="127" t="s">
        <v>14</v>
      </c>
      <c r="N1496" s="28"/>
      <c r="O1496" s="33"/>
      <c r="P1496" s="63"/>
      <c r="Q1496" s="35"/>
    </row>
    <row r="1497" spans="1:17" ht="15" customHeight="1" x14ac:dyDescent="0.2">
      <c r="A1497" s="128"/>
      <c r="B1497" s="136"/>
      <c r="C1497" s="128"/>
      <c r="D1497" s="28"/>
      <c r="E1497" s="134"/>
      <c r="F1497" s="134"/>
      <c r="G1497" s="134"/>
      <c r="H1497" s="134"/>
      <c r="I1497" s="132"/>
      <c r="J1497" s="30"/>
      <c r="K1497" s="130"/>
      <c r="L1497" s="30"/>
      <c r="M1497" s="128"/>
      <c r="N1497" s="28"/>
      <c r="O1497" s="34"/>
      <c r="P1497" s="64"/>
      <c r="Q1497" s="35"/>
    </row>
    <row r="1498" spans="1:17" ht="15" customHeight="1" x14ac:dyDescent="0.2">
      <c r="A1498" s="127" t="s">
        <v>864</v>
      </c>
      <c r="B1498" s="135" t="s">
        <v>2441</v>
      </c>
      <c r="C1498" s="127" t="s">
        <v>56</v>
      </c>
      <c r="D1498" s="28"/>
      <c r="E1498" s="133">
        <v>43315</v>
      </c>
      <c r="F1498" s="133">
        <v>43318</v>
      </c>
      <c r="G1498" s="133">
        <v>43346</v>
      </c>
      <c r="H1498" s="133">
        <v>43340</v>
      </c>
      <c r="I1498" s="131" t="s">
        <v>16</v>
      </c>
      <c r="J1498" s="30"/>
      <c r="K1498" s="129" t="s">
        <v>94</v>
      </c>
      <c r="L1498" s="30"/>
      <c r="M1498" s="127" t="s">
        <v>14</v>
      </c>
      <c r="N1498" s="28"/>
      <c r="O1498" s="33"/>
      <c r="P1498" s="63"/>
      <c r="Q1498" s="35"/>
    </row>
    <row r="1499" spans="1:17" ht="15" customHeight="1" x14ac:dyDescent="0.2">
      <c r="A1499" s="128"/>
      <c r="B1499" s="136"/>
      <c r="C1499" s="128"/>
      <c r="D1499" s="28"/>
      <c r="E1499" s="134"/>
      <c r="F1499" s="134"/>
      <c r="G1499" s="134"/>
      <c r="H1499" s="134"/>
      <c r="I1499" s="132"/>
      <c r="J1499" s="30"/>
      <c r="K1499" s="130"/>
      <c r="L1499" s="30"/>
      <c r="M1499" s="128"/>
      <c r="N1499" s="28"/>
      <c r="O1499" s="34"/>
      <c r="P1499" s="64"/>
      <c r="Q1499" s="35"/>
    </row>
    <row r="1500" spans="1:17" ht="15" customHeight="1" x14ac:dyDescent="0.2">
      <c r="A1500" s="127" t="s">
        <v>865</v>
      </c>
      <c r="B1500" s="135" t="s">
        <v>2442</v>
      </c>
      <c r="C1500" s="127" t="s">
        <v>56</v>
      </c>
      <c r="D1500" s="28"/>
      <c r="E1500" s="133">
        <v>43315</v>
      </c>
      <c r="F1500" s="133">
        <v>43318</v>
      </c>
      <c r="G1500" s="133">
        <v>43346</v>
      </c>
      <c r="H1500" s="133">
        <v>43315</v>
      </c>
      <c r="I1500" s="131" t="s">
        <v>16</v>
      </c>
      <c r="J1500" s="30"/>
      <c r="K1500" s="129" t="s">
        <v>94</v>
      </c>
      <c r="L1500" s="30"/>
      <c r="M1500" s="127" t="s">
        <v>17</v>
      </c>
      <c r="N1500" s="28"/>
      <c r="O1500" s="33" t="s">
        <v>71</v>
      </c>
      <c r="P1500" s="63"/>
      <c r="Q1500" s="35"/>
    </row>
    <row r="1501" spans="1:17" ht="15" customHeight="1" x14ac:dyDescent="0.2">
      <c r="A1501" s="128"/>
      <c r="B1501" s="136"/>
      <c r="C1501" s="128"/>
      <c r="D1501" s="28"/>
      <c r="E1501" s="134"/>
      <c r="F1501" s="134"/>
      <c r="G1501" s="134"/>
      <c r="H1501" s="134"/>
      <c r="I1501" s="132"/>
      <c r="J1501" s="30"/>
      <c r="K1501" s="130"/>
      <c r="L1501" s="30"/>
      <c r="M1501" s="128"/>
      <c r="N1501" s="28"/>
      <c r="O1501" s="34"/>
      <c r="P1501" s="64"/>
      <c r="Q1501" s="35"/>
    </row>
    <row r="1502" spans="1:17" ht="15" customHeight="1" x14ac:dyDescent="0.2">
      <c r="A1502" s="127" t="s">
        <v>866</v>
      </c>
      <c r="B1502" s="135" t="s">
        <v>2452</v>
      </c>
      <c r="C1502" s="127" t="s">
        <v>56</v>
      </c>
      <c r="D1502" s="28"/>
      <c r="E1502" s="133">
        <v>43315</v>
      </c>
      <c r="F1502" s="133">
        <v>43318</v>
      </c>
      <c r="G1502" s="133">
        <v>43346</v>
      </c>
      <c r="H1502" s="133">
        <v>43326</v>
      </c>
      <c r="I1502" s="131" t="s">
        <v>16</v>
      </c>
      <c r="J1502" s="30"/>
      <c r="K1502" s="129" t="s">
        <v>94</v>
      </c>
      <c r="L1502" s="30"/>
      <c r="M1502" s="127" t="s">
        <v>14</v>
      </c>
      <c r="N1502" s="28"/>
      <c r="O1502" s="33"/>
      <c r="P1502" s="63"/>
      <c r="Q1502" s="35"/>
    </row>
    <row r="1503" spans="1:17" ht="15" customHeight="1" x14ac:dyDescent="0.2">
      <c r="A1503" s="128"/>
      <c r="B1503" s="136"/>
      <c r="C1503" s="128"/>
      <c r="D1503" s="28"/>
      <c r="E1503" s="134"/>
      <c r="F1503" s="134"/>
      <c r="G1503" s="134"/>
      <c r="H1503" s="134"/>
      <c r="I1503" s="132"/>
      <c r="J1503" s="30"/>
      <c r="K1503" s="130"/>
      <c r="L1503" s="30"/>
      <c r="M1503" s="128"/>
      <c r="N1503" s="28"/>
      <c r="O1503" s="34"/>
      <c r="P1503" s="64"/>
      <c r="Q1503" s="35"/>
    </row>
    <row r="1504" spans="1:17" ht="15" customHeight="1" x14ac:dyDescent="0.2">
      <c r="A1504" s="127" t="s">
        <v>867</v>
      </c>
      <c r="B1504" s="135" t="s">
        <v>2453</v>
      </c>
      <c r="C1504" s="127" t="s">
        <v>56</v>
      </c>
      <c r="D1504" s="28"/>
      <c r="E1504" s="133">
        <v>43315</v>
      </c>
      <c r="F1504" s="133">
        <v>43318</v>
      </c>
      <c r="G1504" s="133">
        <v>43346</v>
      </c>
      <c r="H1504" s="133">
        <v>43343</v>
      </c>
      <c r="I1504" s="131" t="s">
        <v>16</v>
      </c>
      <c r="J1504" s="30"/>
      <c r="K1504" s="129" t="s">
        <v>94</v>
      </c>
      <c r="L1504" s="30"/>
      <c r="M1504" s="127" t="s">
        <v>14</v>
      </c>
      <c r="N1504" s="28"/>
      <c r="O1504" s="33"/>
      <c r="P1504" s="63"/>
      <c r="Q1504" s="35"/>
    </row>
    <row r="1505" spans="1:17" ht="15" customHeight="1" x14ac:dyDescent="0.2">
      <c r="A1505" s="128"/>
      <c r="B1505" s="136"/>
      <c r="C1505" s="128"/>
      <c r="D1505" s="28"/>
      <c r="E1505" s="134"/>
      <c r="F1505" s="134"/>
      <c r="G1505" s="134"/>
      <c r="H1505" s="134"/>
      <c r="I1505" s="132"/>
      <c r="J1505" s="30"/>
      <c r="K1505" s="130"/>
      <c r="L1505" s="30"/>
      <c r="M1505" s="128"/>
      <c r="N1505" s="28"/>
      <c r="O1505" s="34"/>
      <c r="P1505" s="64"/>
      <c r="Q1505" s="35"/>
    </row>
    <row r="1506" spans="1:17" ht="15" customHeight="1" x14ac:dyDescent="0.2">
      <c r="A1506" s="127" t="s">
        <v>868</v>
      </c>
      <c r="B1506" s="135" t="s">
        <v>2454</v>
      </c>
      <c r="C1506" s="127" t="s">
        <v>56</v>
      </c>
      <c r="D1506" s="28"/>
      <c r="E1506" s="133">
        <v>43315</v>
      </c>
      <c r="F1506" s="133">
        <v>43318</v>
      </c>
      <c r="G1506" s="133">
        <v>43346</v>
      </c>
      <c r="H1506" s="133">
        <v>43319</v>
      </c>
      <c r="I1506" s="131" t="s">
        <v>16</v>
      </c>
      <c r="J1506" s="30"/>
      <c r="K1506" s="129" t="s">
        <v>94</v>
      </c>
      <c r="L1506" s="30"/>
      <c r="M1506" s="127" t="s">
        <v>14</v>
      </c>
      <c r="N1506" s="28"/>
      <c r="O1506" s="33"/>
      <c r="P1506" s="63"/>
      <c r="Q1506" s="35"/>
    </row>
    <row r="1507" spans="1:17" ht="15" customHeight="1" x14ac:dyDescent="0.2">
      <c r="A1507" s="128"/>
      <c r="B1507" s="136"/>
      <c r="C1507" s="128"/>
      <c r="D1507" s="28"/>
      <c r="E1507" s="134"/>
      <c r="F1507" s="134"/>
      <c r="G1507" s="134"/>
      <c r="H1507" s="134"/>
      <c r="I1507" s="132"/>
      <c r="J1507" s="30"/>
      <c r="K1507" s="130"/>
      <c r="L1507" s="30"/>
      <c r="M1507" s="128"/>
      <c r="N1507" s="28"/>
      <c r="O1507" s="34"/>
      <c r="P1507" s="64"/>
      <c r="Q1507" s="35"/>
    </row>
    <row r="1508" spans="1:17" ht="15" customHeight="1" x14ac:dyDescent="0.2">
      <c r="A1508" s="127" t="s">
        <v>869</v>
      </c>
      <c r="B1508" s="135" t="s">
        <v>2455</v>
      </c>
      <c r="C1508" s="127" t="s">
        <v>56</v>
      </c>
      <c r="D1508" s="28"/>
      <c r="E1508" s="133">
        <v>43315</v>
      </c>
      <c r="F1508" s="133">
        <v>43318</v>
      </c>
      <c r="G1508" s="133">
        <v>43346</v>
      </c>
      <c r="H1508" s="133">
        <v>43315</v>
      </c>
      <c r="I1508" s="131" t="s">
        <v>16</v>
      </c>
      <c r="J1508" s="30"/>
      <c r="K1508" s="129" t="s">
        <v>94</v>
      </c>
      <c r="L1508" s="30"/>
      <c r="M1508" s="127" t="s">
        <v>17</v>
      </c>
      <c r="N1508" s="28"/>
      <c r="O1508" s="33" t="s">
        <v>82</v>
      </c>
      <c r="P1508" s="63"/>
      <c r="Q1508" s="35"/>
    </row>
    <row r="1509" spans="1:17" ht="15" customHeight="1" x14ac:dyDescent="0.2">
      <c r="A1509" s="128"/>
      <c r="B1509" s="136"/>
      <c r="C1509" s="128"/>
      <c r="D1509" s="28"/>
      <c r="E1509" s="134"/>
      <c r="F1509" s="134"/>
      <c r="G1509" s="134"/>
      <c r="H1509" s="134"/>
      <c r="I1509" s="132"/>
      <c r="J1509" s="30"/>
      <c r="K1509" s="130"/>
      <c r="L1509" s="30"/>
      <c r="M1509" s="128"/>
      <c r="N1509" s="28"/>
      <c r="O1509" s="34"/>
      <c r="P1509" s="64"/>
      <c r="Q1509" s="35"/>
    </row>
    <row r="1510" spans="1:17" ht="15" customHeight="1" x14ac:dyDescent="0.2">
      <c r="A1510" s="127" t="s">
        <v>870</v>
      </c>
      <c r="B1510" s="135" t="s">
        <v>2456</v>
      </c>
      <c r="C1510" s="127" t="s">
        <v>56</v>
      </c>
      <c r="D1510" s="28"/>
      <c r="E1510" s="133">
        <v>43315</v>
      </c>
      <c r="F1510" s="133">
        <v>43318</v>
      </c>
      <c r="G1510" s="133">
        <v>43346</v>
      </c>
      <c r="H1510" s="133">
        <v>43334</v>
      </c>
      <c r="I1510" s="131" t="s">
        <v>16</v>
      </c>
      <c r="J1510" s="30"/>
      <c r="K1510" s="129" t="s">
        <v>94</v>
      </c>
      <c r="L1510" s="30"/>
      <c r="M1510" s="127" t="s">
        <v>14</v>
      </c>
      <c r="N1510" s="28"/>
      <c r="O1510" s="33"/>
      <c r="P1510" s="63"/>
      <c r="Q1510" s="35"/>
    </row>
    <row r="1511" spans="1:17" ht="15" customHeight="1" x14ac:dyDescent="0.2">
      <c r="A1511" s="128"/>
      <c r="B1511" s="136"/>
      <c r="C1511" s="128"/>
      <c r="D1511" s="28"/>
      <c r="E1511" s="134"/>
      <c r="F1511" s="134"/>
      <c r="G1511" s="134"/>
      <c r="H1511" s="134"/>
      <c r="I1511" s="132"/>
      <c r="J1511" s="30"/>
      <c r="K1511" s="130"/>
      <c r="L1511" s="30"/>
      <c r="M1511" s="128"/>
      <c r="N1511" s="28"/>
      <c r="O1511" s="34"/>
      <c r="P1511" s="64"/>
      <c r="Q1511" s="35"/>
    </row>
    <row r="1512" spans="1:17" ht="15" customHeight="1" x14ac:dyDescent="0.2">
      <c r="A1512" s="127" t="s">
        <v>871</v>
      </c>
      <c r="B1512" s="135" t="s">
        <v>2457</v>
      </c>
      <c r="C1512" s="127" t="s">
        <v>56</v>
      </c>
      <c r="D1512" s="28"/>
      <c r="E1512" s="133">
        <v>43315</v>
      </c>
      <c r="F1512" s="133">
        <v>43318</v>
      </c>
      <c r="G1512" s="133">
        <v>43346</v>
      </c>
      <c r="H1512" s="133">
        <v>43334</v>
      </c>
      <c r="I1512" s="131" t="s">
        <v>16</v>
      </c>
      <c r="J1512" s="30"/>
      <c r="K1512" s="129" t="s">
        <v>94</v>
      </c>
      <c r="L1512" s="30"/>
      <c r="M1512" s="127" t="s">
        <v>14</v>
      </c>
      <c r="N1512" s="28"/>
      <c r="O1512" s="33"/>
      <c r="P1512" s="63"/>
      <c r="Q1512" s="35"/>
    </row>
    <row r="1513" spans="1:17" ht="15" customHeight="1" x14ac:dyDescent="0.2">
      <c r="A1513" s="128"/>
      <c r="B1513" s="136"/>
      <c r="C1513" s="128"/>
      <c r="D1513" s="28"/>
      <c r="E1513" s="134"/>
      <c r="F1513" s="134"/>
      <c r="G1513" s="134"/>
      <c r="H1513" s="134"/>
      <c r="I1513" s="132"/>
      <c r="J1513" s="30"/>
      <c r="K1513" s="130"/>
      <c r="L1513" s="30"/>
      <c r="M1513" s="128"/>
      <c r="N1513" s="28"/>
      <c r="O1513" s="34"/>
      <c r="P1513" s="64"/>
      <c r="Q1513" s="35"/>
    </row>
    <row r="1514" spans="1:17" ht="15" customHeight="1" x14ac:dyDescent="0.2">
      <c r="A1514" s="127" t="s">
        <v>872</v>
      </c>
      <c r="B1514" s="135" t="s">
        <v>2458</v>
      </c>
      <c r="C1514" s="127" t="s">
        <v>56</v>
      </c>
      <c r="D1514" s="28"/>
      <c r="E1514" s="133">
        <v>43315</v>
      </c>
      <c r="F1514" s="133">
        <v>43318</v>
      </c>
      <c r="G1514" s="133">
        <v>43346</v>
      </c>
      <c r="H1514" s="133">
        <v>43320</v>
      </c>
      <c r="I1514" s="131" t="s">
        <v>16</v>
      </c>
      <c r="J1514" s="30"/>
      <c r="K1514" s="129" t="s">
        <v>94</v>
      </c>
      <c r="L1514" s="30"/>
      <c r="M1514" s="127" t="s">
        <v>14</v>
      </c>
      <c r="N1514" s="28"/>
      <c r="O1514" s="33"/>
      <c r="P1514" s="63"/>
      <c r="Q1514" s="35"/>
    </row>
    <row r="1515" spans="1:17" ht="15" customHeight="1" x14ac:dyDescent="0.2">
      <c r="A1515" s="128"/>
      <c r="B1515" s="136"/>
      <c r="C1515" s="128"/>
      <c r="D1515" s="28"/>
      <c r="E1515" s="134"/>
      <c r="F1515" s="134"/>
      <c r="G1515" s="134"/>
      <c r="H1515" s="134"/>
      <c r="I1515" s="132"/>
      <c r="J1515" s="30"/>
      <c r="K1515" s="130"/>
      <c r="L1515" s="30"/>
      <c r="M1515" s="128"/>
      <c r="N1515" s="28"/>
      <c r="O1515" s="34"/>
      <c r="P1515" s="64"/>
      <c r="Q1515" s="35"/>
    </row>
    <row r="1516" spans="1:17" ht="15" customHeight="1" x14ac:dyDescent="0.2">
      <c r="A1516" s="127" t="s">
        <v>873</v>
      </c>
      <c r="B1516" s="135" t="s">
        <v>2459</v>
      </c>
      <c r="C1516" s="127" t="s">
        <v>56</v>
      </c>
      <c r="D1516" s="28"/>
      <c r="E1516" s="133">
        <v>43315</v>
      </c>
      <c r="F1516" s="133">
        <v>43318</v>
      </c>
      <c r="G1516" s="133">
        <v>43346</v>
      </c>
      <c r="H1516" s="133">
        <v>43319</v>
      </c>
      <c r="I1516" s="131" t="s">
        <v>16</v>
      </c>
      <c r="J1516" s="30"/>
      <c r="K1516" s="129" t="s">
        <v>94</v>
      </c>
      <c r="L1516" s="30"/>
      <c r="M1516" s="127" t="s">
        <v>70</v>
      </c>
      <c r="N1516" s="28"/>
      <c r="O1516" s="33"/>
      <c r="P1516" s="63"/>
      <c r="Q1516" s="35"/>
    </row>
    <row r="1517" spans="1:17" ht="15" customHeight="1" x14ac:dyDescent="0.2">
      <c r="A1517" s="128"/>
      <c r="B1517" s="136"/>
      <c r="C1517" s="128"/>
      <c r="D1517" s="28"/>
      <c r="E1517" s="134"/>
      <c r="F1517" s="134"/>
      <c r="G1517" s="134"/>
      <c r="H1517" s="134"/>
      <c r="I1517" s="132"/>
      <c r="J1517" s="30"/>
      <c r="K1517" s="130"/>
      <c r="L1517" s="30"/>
      <c r="M1517" s="128"/>
      <c r="N1517" s="28"/>
      <c r="O1517" s="34"/>
      <c r="P1517" s="64"/>
      <c r="Q1517" s="35"/>
    </row>
    <row r="1518" spans="1:17" ht="15" customHeight="1" x14ac:dyDescent="0.2">
      <c r="A1518" s="127" t="s">
        <v>874</v>
      </c>
      <c r="B1518" s="135" t="s">
        <v>2460</v>
      </c>
      <c r="C1518" s="127" t="s">
        <v>56</v>
      </c>
      <c r="D1518" s="28"/>
      <c r="E1518" s="133">
        <v>43318</v>
      </c>
      <c r="F1518" s="133">
        <v>43319</v>
      </c>
      <c r="G1518" s="133">
        <v>43347</v>
      </c>
      <c r="H1518" s="133">
        <v>43341</v>
      </c>
      <c r="I1518" s="131" t="s">
        <v>16</v>
      </c>
      <c r="J1518" s="30"/>
      <c r="K1518" s="129" t="s">
        <v>94</v>
      </c>
      <c r="L1518" s="30"/>
      <c r="M1518" s="127" t="s">
        <v>14</v>
      </c>
      <c r="N1518" s="28"/>
      <c r="O1518" s="33"/>
      <c r="P1518" s="63"/>
      <c r="Q1518" s="35"/>
    </row>
    <row r="1519" spans="1:17" ht="15" customHeight="1" x14ac:dyDescent="0.2">
      <c r="A1519" s="128"/>
      <c r="B1519" s="136"/>
      <c r="C1519" s="128"/>
      <c r="D1519" s="28"/>
      <c r="E1519" s="134"/>
      <c r="F1519" s="134"/>
      <c r="G1519" s="134"/>
      <c r="H1519" s="134"/>
      <c r="I1519" s="132"/>
      <c r="J1519" s="30"/>
      <c r="K1519" s="130"/>
      <c r="L1519" s="30"/>
      <c r="M1519" s="128"/>
      <c r="N1519" s="28"/>
      <c r="O1519" s="34"/>
      <c r="P1519" s="64"/>
      <c r="Q1519" s="35"/>
    </row>
    <row r="1520" spans="1:17" ht="15" customHeight="1" x14ac:dyDescent="0.2">
      <c r="A1520" s="127" t="s">
        <v>875</v>
      </c>
      <c r="B1520" s="135" t="s">
        <v>2461</v>
      </c>
      <c r="C1520" s="127" t="s">
        <v>56</v>
      </c>
      <c r="D1520" s="28"/>
      <c r="E1520" s="133">
        <v>43318</v>
      </c>
      <c r="F1520" s="133">
        <v>43319</v>
      </c>
      <c r="G1520" s="133">
        <v>43347</v>
      </c>
      <c r="H1520" s="133">
        <v>43334</v>
      </c>
      <c r="I1520" s="131" t="s">
        <v>16</v>
      </c>
      <c r="J1520" s="30"/>
      <c r="K1520" s="129" t="s">
        <v>94</v>
      </c>
      <c r="L1520" s="30"/>
      <c r="M1520" s="127" t="s">
        <v>14</v>
      </c>
      <c r="N1520" s="28"/>
      <c r="O1520" s="33"/>
      <c r="P1520" s="63"/>
      <c r="Q1520" s="35"/>
    </row>
    <row r="1521" spans="1:17" ht="15" customHeight="1" x14ac:dyDescent="0.2">
      <c r="A1521" s="128"/>
      <c r="B1521" s="136"/>
      <c r="C1521" s="128"/>
      <c r="D1521" s="28"/>
      <c r="E1521" s="134"/>
      <c r="F1521" s="134"/>
      <c r="G1521" s="134"/>
      <c r="H1521" s="134"/>
      <c r="I1521" s="132"/>
      <c r="J1521" s="30"/>
      <c r="K1521" s="130"/>
      <c r="L1521" s="30"/>
      <c r="M1521" s="128"/>
      <c r="N1521" s="28"/>
      <c r="O1521" s="34"/>
      <c r="P1521" s="64"/>
      <c r="Q1521" s="35"/>
    </row>
    <row r="1522" spans="1:17" ht="15" customHeight="1" x14ac:dyDescent="0.2">
      <c r="A1522" s="127" t="s">
        <v>876</v>
      </c>
      <c r="B1522" s="135" t="s">
        <v>2462</v>
      </c>
      <c r="C1522" s="127" t="s">
        <v>56</v>
      </c>
      <c r="D1522" s="28"/>
      <c r="E1522" s="133">
        <v>43318</v>
      </c>
      <c r="F1522" s="133">
        <v>43319</v>
      </c>
      <c r="G1522" s="133">
        <v>43347</v>
      </c>
      <c r="H1522" s="133">
        <v>43341</v>
      </c>
      <c r="I1522" s="131" t="s">
        <v>16</v>
      </c>
      <c r="J1522" s="30"/>
      <c r="K1522" s="129" t="s">
        <v>94</v>
      </c>
      <c r="L1522" s="30"/>
      <c r="M1522" s="127" t="s">
        <v>17</v>
      </c>
      <c r="N1522" s="28"/>
      <c r="O1522" s="33" t="s">
        <v>20</v>
      </c>
      <c r="P1522" s="63"/>
      <c r="Q1522" s="35"/>
    </row>
    <row r="1523" spans="1:17" ht="15" customHeight="1" x14ac:dyDescent="0.2">
      <c r="A1523" s="128"/>
      <c r="B1523" s="136"/>
      <c r="C1523" s="128"/>
      <c r="D1523" s="28"/>
      <c r="E1523" s="134"/>
      <c r="F1523" s="134"/>
      <c r="G1523" s="134"/>
      <c r="H1523" s="134"/>
      <c r="I1523" s="132"/>
      <c r="J1523" s="30"/>
      <c r="K1523" s="130"/>
      <c r="L1523" s="30"/>
      <c r="M1523" s="128"/>
      <c r="N1523" s="28"/>
      <c r="O1523" s="34"/>
      <c r="P1523" s="64"/>
      <c r="Q1523" s="35"/>
    </row>
    <row r="1524" spans="1:17" ht="15" customHeight="1" x14ac:dyDescent="0.2">
      <c r="A1524" s="127" t="s">
        <v>877</v>
      </c>
      <c r="B1524" s="135" t="s">
        <v>2463</v>
      </c>
      <c r="C1524" s="127" t="s">
        <v>56</v>
      </c>
      <c r="D1524" s="28"/>
      <c r="E1524" s="133">
        <v>43318</v>
      </c>
      <c r="F1524" s="133">
        <v>43319</v>
      </c>
      <c r="G1524" s="133">
        <v>43347</v>
      </c>
      <c r="H1524" s="133">
        <v>43319</v>
      </c>
      <c r="I1524" s="131" t="s">
        <v>16</v>
      </c>
      <c r="J1524" s="30"/>
      <c r="K1524" s="129" t="s">
        <v>94</v>
      </c>
      <c r="L1524" s="30"/>
      <c r="M1524" s="127" t="s">
        <v>14</v>
      </c>
      <c r="N1524" s="28"/>
      <c r="O1524" s="33"/>
      <c r="P1524" s="63"/>
      <c r="Q1524" s="35"/>
    </row>
    <row r="1525" spans="1:17" ht="15" customHeight="1" x14ac:dyDescent="0.2">
      <c r="A1525" s="128"/>
      <c r="B1525" s="136"/>
      <c r="C1525" s="128"/>
      <c r="D1525" s="28"/>
      <c r="E1525" s="134"/>
      <c r="F1525" s="134"/>
      <c r="G1525" s="134"/>
      <c r="H1525" s="134"/>
      <c r="I1525" s="132"/>
      <c r="J1525" s="30"/>
      <c r="K1525" s="130"/>
      <c r="L1525" s="30"/>
      <c r="M1525" s="128"/>
      <c r="N1525" s="28"/>
      <c r="O1525" s="34"/>
      <c r="P1525" s="64"/>
      <c r="Q1525" s="35"/>
    </row>
    <row r="1526" spans="1:17" ht="15" customHeight="1" x14ac:dyDescent="0.2">
      <c r="A1526" s="127" t="s">
        <v>878</v>
      </c>
      <c r="B1526" s="135" t="s">
        <v>2464</v>
      </c>
      <c r="C1526" s="127" t="s">
        <v>56</v>
      </c>
      <c r="D1526" s="28"/>
      <c r="E1526" s="133">
        <v>43318</v>
      </c>
      <c r="F1526" s="133">
        <v>43319</v>
      </c>
      <c r="G1526" s="133">
        <v>43347</v>
      </c>
      <c r="H1526" s="133">
        <v>43325</v>
      </c>
      <c r="I1526" s="131" t="s">
        <v>16</v>
      </c>
      <c r="J1526" s="30"/>
      <c r="K1526" s="129" t="s">
        <v>94</v>
      </c>
      <c r="L1526" s="30"/>
      <c r="M1526" s="127" t="s">
        <v>14</v>
      </c>
      <c r="N1526" s="28"/>
      <c r="O1526" s="33"/>
      <c r="P1526" s="63"/>
      <c r="Q1526" s="35"/>
    </row>
    <row r="1527" spans="1:17" ht="15" customHeight="1" x14ac:dyDescent="0.2">
      <c r="A1527" s="128"/>
      <c r="B1527" s="136"/>
      <c r="C1527" s="128"/>
      <c r="D1527" s="28"/>
      <c r="E1527" s="134"/>
      <c r="F1527" s="134"/>
      <c r="G1527" s="134"/>
      <c r="H1527" s="134"/>
      <c r="I1527" s="132"/>
      <c r="J1527" s="30"/>
      <c r="K1527" s="130"/>
      <c r="L1527" s="30"/>
      <c r="M1527" s="128"/>
      <c r="N1527" s="28"/>
      <c r="O1527" s="34"/>
      <c r="P1527" s="64"/>
      <c r="Q1527" s="35"/>
    </row>
    <row r="1528" spans="1:17" ht="15" customHeight="1" x14ac:dyDescent="0.2">
      <c r="A1528" s="127" t="s">
        <v>879</v>
      </c>
      <c r="B1528" s="135" t="s">
        <v>2465</v>
      </c>
      <c r="C1528" s="127" t="s">
        <v>56</v>
      </c>
      <c r="D1528" s="28"/>
      <c r="E1528" s="133">
        <v>43318</v>
      </c>
      <c r="F1528" s="133">
        <v>43319</v>
      </c>
      <c r="G1528" s="133">
        <v>43347</v>
      </c>
      <c r="H1528" s="133">
        <v>43319</v>
      </c>
      <c r="I1528" s="131" t="s">
        <v>16</v>
      </c>
      <c r="J1528" s="30"/>
      <c r="K1528" s="129" t="s">
        <v>94</v>
      </c>
      <c r="L1528" s="30"/>
      <c r="M1528" s="127" t="s">
        <v>14</v>
      </c>
      <c r="N1528" s="28"/>
      <c r="O1528" s="33"/>
      <c r="P1528" s="63"/>
      <c r="Q1528" s="35"/>
    </row>
    <row r="1529" spans="1:17" ht="15" customHeight="1" x14ac:dyDescent="0.2">
      <c r="A1529" s="128"/>
      <c r="B1529" s="136"/>
      <c r="C1529" s="128"/>
      <c r="D1529" s="28"/>
      <c r="E1529" s="134"/>
      <c r="F1529" s="134"/>
      <c r="G1529" s="134"/>
      <c r="H1529" s="134"/>
      <c r="I1529" s="132"/>
      <c r="J1529" s="30"/>
      <c r="K1529" s="130"/>
      <c r="L1529" s="30"/>
      <c r="M1529" s="128"/>
      <c r="N1529" s="28"/>
      <c r="O1529" s="34"/>
      <c r="P1529" s="64"/>
      <c r="Q1529" s="35"/>
    </row>
    <row r="1530" spans="1:17" ht="15" customHeight="1" x14ac:dyDescent="0.2">
      <c r="A1530" s="127" t="s">
        <v>880</v>
      </c>
      <c r="B1530" s="135" t="s">
        <v>2466</v>
      </c>
      <c r="C1530" s="127" t="s">
        <v>56</v>
      </c>
      <c r="D1530" s="28"/>
      <c r="E1530" s="133">
        <v>43318</v>
      </c>
      <c r="F1530" s="133">
        <v>43319</v>
      </c>
      <c r="G1530" s="133">
        <v>43347</v>
      </c>
      <c r="H1530" s="133">
        <v>43327</v>
      </c>
      <c r="I1530" s="131" t="s">
        <v>16</v>
      </c>
      <c r="J1530" s="30"/>
      <c r="K1530" s="129" t="s">
        <v>94</v>
      </c>
      <c r="L1530" s="30"/>
      <c r="M1530" s="127" t="s">
        <v>14</v>
      </c>
      <c r="N1530" s="28"/>
      <c r="O1530" s="33"/>
      <c r="P1530" s="63"/>
      <c r="Q1530" s="35"/>
    </row>
    <row r="1531" spans="1:17" ht="15" customHeight="1" x14ac:dyDescent="0.2">
      <c r="A1531" s="128"/>
      <c r="B1531" s="136"/>
      <c r="C1531" s="128"/>
      <c r="D1531" s="28"/>
      <c r="E1531" s="134"/>
      <c r="F1531" s="134"/>
      <c r="G1531" s="134"/>
      <c r="H1531" s="134"/>
      <c r="I1531" s="132"/>
      <c r="J1531" s="30"/>
      <c r="K1531" s="130"/>
      <c r="L1531" s="30"/>
      <c r="M1531" s="128"/>
      <c r="N1531" s="28"/>
      <c r="O1531" s="34"/>
      <c r="P1531" s="64"/>
      <c r="Q1531" s="35"/>
    </row>
    <row r="1532" spans="1:17" ht="15" customHeight="1" x14ac:dyDescent="0.2">
      <c r="A1532" s="127" t="s">
        <v>881</v>
      </c>
      <c r="B1532" s="135" t="s">
        <v>2467</v>
      </c>
      <c r="C1532" s="127" t="s">
        <v>56</v>
      </c>
      <c r="D1532" s="28"/>
      <c r="E1532" s="133">
        <v>43318</v>
      </c>
      <c r="F1532" s="133">
        <v>43319</v>
      </c>
      <c r="G1532" s="133">
        <v>43347</v>
      </c>
      <c r="H1532" s="133">
        <v>43333</v>
      </c>
      <c r="I1532" s="131" t="s">
        <v>16</v>
      </c>
      <c r="J1532" s="30"/>
      <c r="K1532" s="129" t="s">
        <v>94</v>
      </c>
      <c r="L1532" s="30"/>
      <c r="M1532" s="127" t="s">
        <v>14</v>
      </c>
      <c r="N1532" s="28"/>
      <c r="O1532" s="33"/>
      <c r="P1532" s="63"/>
      <c r="Q1532" s="35"/>
    </row>
    <row r="1533" spans="1:17" ht="15" customHeight="1" x14ac:dyDescent="0.2">
      <c r="A1533" s="128"/>
      <c r="B1533" s="136"/>
      <c r="C1533" s="128"/>
      <c r="D1533" s="28"/>
      <c r="E1533" s="134"/>
      <c r="F1533" s="134"/>
      <c r="G1533" s="134"/>
      <c r="H1533" s="134"/>
      <c r="I1533" s="132"/>
      <c r="J1533" s="30"/>
      <c r="K1533" s="130"/>
      <c r="L1533" s="30"/>
      <c r="M1533" s="128"/>
      <c r="N1533" s="28"/>
      <c r="O1533" s="34"/>
      <c r="P1533" s="64"/>
      <c r="Q1533" s="35"/>
    </row>
    <row r="1534" spans="1:17" ht="15" customHeight="1" x14ac:dyDescent="0.2">
      <c r="A1534" s="127" t="s">
        <v>882</v>
      </c>
      <c r="B1534" s="135" t="s">
        <v>2468</v>
      </c>
      <c r="C1534" s="127" t="s">
        <v>56</v>
      </c>
      <c r="D1534" s="28"/>
      <c r="E1534" s="133">
        <v>43318</v>
      </c>
      <c r="F1534" s="133">
        <v>43319</v>
      </c>
      <c r="G1534" s="133">
        <v>43347</v>
      </c>
      <c r="H1534" s="133">
        <v>43328</v>
      </c>
      <c r="I1534" s="131" t="s">
        <v>16</v>
      </c>
      <c r="J1534" s="30"/>
      <c r="K1534" s="129" t="s">
        <v>94</v>
      </c>
      <c r="L1534" s="30"/>
      <c r="M1534" s="127" t="s">
        <v>14</v>
      </c>
      <c r="N1534" s="28"/>
      <c r="O1534" s="33"/>
      <c r="P1534" s="63"/>
      <c r="Q1534" s="35"/>
    </row>
    <row r="1535" spans="1:17" ht="15" customHeight="1" x14ac:dyDescent="0.2">
      <c r="A1535" s="128"/>
      <c r="B1535" s="136"/>
      <c r="C1535" s="128"/>
      <c r="D1535" s="28"/>
      <c r="E1535" s="134"/>
      <c r="F1535" s="134"/>
      <c r="G1535" s="134"/>
      <c r="H1535" s="134"/>
      <c r="I1535" s="132"/>
      <c r="J1535" s="30"/>
      <c r="K1535" s="130"/>
      <c r="L1535" s="30"/>
      <c r="M1535" s="128"/>
      <c r="N1535" s="28"/>
      <c r="O1535" s="34"/>
      <c r="P1535" s="64"/>
      <c r="Q1535" s="35"/>
    </row>
    <row r="1536" spans="1:17" ht="15" customHeight="1" x14ac:dyDescent="0.2">
      <c r="A1536" s="127" t="s">
        <v>883</v>
      </c>
      <c r="B1536" s="135" t="s">
        <v>2469</v>
      </c>
      <c r="C1536" s="127" t="s">
        <v>56</v>
      </c>
      <c r="D1536" s="28"/>
      <c r="E1536" s="133">
        <v>43318</v>
      </c>
      <c r="F1536" s="133">
        <v>43319</v>
      </c>
      <c r="G1536" s="133">
        <v>43347</v>
      </c>
      <c r="H1536" s="133">
        <v>43334</v>
      </c>
      <c r="I1536" s="131" t="s">
        <v>16</v>
      </c>
      <c r="J1536" s="30"/>
      <c r="K1536" s="129" t="s">
        <v>94</v>
      </c>
      <c r="L1536" s="30"/>
      <c r="M1536" s="127" t="s">
        <v>14</v>
      </c>
      <c r="N1536" s="28"/>
      <c r="O1536" s="33"/>
      <c r="P1536" s="63"/>
      <c r="Q1536" s="35"/>
    </row>
    <row r="1537" spans="1:17" ht="15" customHeight="1" x14ac:dyDescent="0.2">
      <c r="A1537" s="128"/>
      <c r="B1537" s="136"/>
      <c r="C1537" s="128"/>
      <c r="D1537" s="28"/>
      <c r="E1537" s="134"/>
      <c r="F1537" s="134"/>
      <c r="G1537" s="134"/>
      <c r="H1537" s="134"/>
      <c r="I1537" s="132"/>
      <c r="J1537" s="30"/>
      <c r="K1537" s="130"/>
      <c r="L1537" s="30"/>
      <c r="M1537" s="128"/>
      <c r="N1537" s="28"/>
      <c r="O1537" s="34"/>
      <c r="P1537" s="64"/>
      <c r="Q1537" s="35"/>
    </row>
    <row r="1538" spans="1:17" ht="15" customHeight="1" x14ac:dyDescent="0.2">
      <c r="A1538" s="127" t="s">
        <v>884</v>
      </c>
      <c r="B1538" s="135" t="s">
        <v>2470</v>
      </c>
      <c r="C1538" s="127" t="s">
        <v>56</v>
      </c>
      <c r="D1538" s="28"/>
      <c r="E1538" s="133">
        <v>43318</v>
      </c>
      <c r="F1538" s="133">
        <v>43319</v>
      </c>
      <c r="G1538" s="133">
        <v>43347</v>
      </c>
      <c r="H1538" s="133">
        <v>43333</v>
      </c>
      <c r="I1538" s="131" t="s">
        <v>16</v>
      </c>
      <c r="J1538" s="30"/>
      <c r="K1538" s="129" t="s">
        <v>94</v>
      </c>
      <c r="L1538" s="30"/>
      <c r="M1538" s="127" t="s">
        <v>15</v>
      </c>
      <c r="N1538" s="28"/>
      <c r="O1538" s="33" t="s">
        <v>27</v>
      </c>
      <c r="P1538" s="63"/>
      <c r="Q1538" s="35"/>
    </row>
    <row r="1539" spans="1:17" ht="15" customHeight="1" x14ac:dyDescent="0.2">
      <c r="A1539" s="128"/>
      <c r="B1539" s="136"/>
      <c r="C1539" s="128"/>
      <c r="D1539" s="28"/>
      <c r="E1539" s="134"/>
      <c r="F1539" s="134"/>
      <c r="G1539" s="134"/>
      <c r="H1539" s="134"/>
      <c r="I1539" s="132"/>
      <c r="J1539" s="30"/>
      <c r="K1539" s="130"/>
      <c r="L1539" s="30"/>
      <c r="M1539" s="128"/>
      <c r="N1539" s="28"/>
      <c r="O1539" s="34"/>
      <c r="P1539" s="64"/>
      <c r="Q1539" s="35"/>
    </row>
    <row r="1540" spans="1:17" ht="15" customHeight="1" x14ac:dyDescent="0.2">
      <c r="A1540" s="127" t="s">
        <v>885</v>
      </c>
      <c r="B1540" s="135" t="s">
        <v>2471</v>
      </c>
      <c r="C1540" s="127" t="s">
        <v>56</v>
      </c>
      <c r="D1540" s="28"/>
      <c r="E1540" s="133">
        <v>43318</v>
      </c>
      <c r="F1540" s="133">
        <v>43319</v>
      </c>
      <c r="G1540" s="133">
        <v>43347</v>
      </c>
      <c r="H1540" s="133">
        <v>43341</v>
      </c>
      <c r="I1540" s="131" t="s">
        <v>16</v>
      </c>
      <c r="J1540" s="30"/>
      <c r="K1540" s="129" t="s">
        <v>94</v>
      </c>
      <c r="L1540" s="30"/>
      <c r="M1540" s="127" t="s">
        <v>14</v>
      </c>
      <c r="N1540" s="28"/>
      <c r="O1540" s="33"/>
      <c r="P1540" s="63"/>
      <c r="Q1540" s="35"/>
    </row>
    <row r="1541" spans="1:17" ht="15" customHeight="1" x14ac:dyDescent="0.2">
      <c r="A1541" s="128"/>
      <c r="B1541" s="136"/>
      <c r="C1541" s="128"/>
      <c r="D1541" s="28"/>
      <c r="E1541" s="134"/>
      <c r="F1541" s="134"/>
      <c r="G1541" s="134"/>
      <c r="H1541" s="134"/>
      <c r="I1541" s="132"/>
      <c r="J1541" s="30"/>
      <c r="K1541" s="130"/>
      <c r="L1541" s="30"/>
      <c r="M1541" s="128"/>
      <c r="N1541" s="28"/>
      <c r="O1541" s="34"/>
      <c r="P1541" s="64"/>
      <c r="Q1541" s="35"/>
    </row>
    <row r="1542" spans="1:17" ht="15" customHeight="1" x14ac:dyDescent="0.2">
      <c r="A1542" s="127" t="s">
        <v>886</v>
      </c>
      <c r="B1542" s="135" t="s">
        <v>2472</v>
      </c>
      <c r="C1542" s="127" t="s">
        <v>56</v>
      </c>
      <c r="D1542" s="28"/>
      <c r="E1542" s="133">
        <v>43318</v>
      </c>
      <c r="F1542" s="133">
        <v>43319</v>
      </c>
      <c r="G1542" s="133">
        <v>43347</v>
      </c>
      <c r="H1542" s="133">
        <v>43326</v>
      </c>
      <c r="I1542" s="131" t="s">
        <v>16</v>
      </c>
      <c r="J1542" s="30"/>
      <c r="K1542" s="129" t="s">
        <v>94</v>
      </c>
      <c r="L1542" s="30"/>
      <c r="M1542" s="127" t="s">
        <v>14</v>
      </c>
      <c r="N1542" s="28"/>
      <c r="O1542" s="33"/>
      <c r="P1542" s="63"/>
      <c r="Q1542" s="35"/>
    </row>
    <row r="1543" spans="1:17" ht="15" customHeight="1" x14ac:dyDescent="0.2">
      <c r="A1543" s="128"/>
      <c r="B1543" s="136"/>
      <c r="C1543" s="128"/>
      <c r="D1543" s="28"/>
      <c r="E1543" s="134"/>
      <c r="F1543" s="134"/>
      <c r="G1543" s="134"/>
      <c r="H1543" s="134"/>
      <c r="I1543" s="132"/>
      <c r="J1543" s="30"/>
      <c r="K1543" s="130"/>
      <c r="L1543" s="30"/>
      <c r="M1543" s="128"/>
      <c r="N1543" s="28"/>
      <c r="O1543" s="34"/>
      <c r="P1543" s="64"/>
      <c r="Q1543" s="35"/>
    </row>
    <row r="1544" spans="1:17" ht="15" customHeight="1" x14ac:dyDescent="0.2">
      <c r="A1544" s="127" t="s">
        <v>887</v>
      </c>
      <c r="B1544" s="135" t="s">
        <v>2473</v>
      </c>
      <c r="C1544" s="127" t="s">
        <v>56</v>
      </c>
      <c r="D1544" s="28"/>
      <c r="E1544" s="133">
        <v>43319</v>
      </c>
      <c r="F1544" s="133">
        <v>43320</v>
      </c>
      <c r="G1544" s="133">
        <v>43348</v>
      </c>
      <c r="H1544" s="133">
        <v>43326</v>
      </c>
      <c r="I1544" s="131" t="s">
        <v>29</v>
      </c>
      <c r="J1544" s="30"/>
      <c r="K1544" s="129" t="s">
        <v>22</v>
      </c>
      <c r="L1544" s="30"/>
      <c r="M1544" s="127" t="s">
        <v>73</v>
      </c>
      <c r="N1544" s="28"/>
      <c r="O1544" s="33"/>
      <c r="P1544" s="63"/>
      <c r="Q1544" s="35"/>
    </row>
    <row r="1545" spans="1:17" ht="15" customHeight="1" x14ac:dyDescent="0.2">
      <c r="A1545" s="128"/>
      <c r="B1545" s="136"/>
      <c r="C1545" s="128"/>
      <c r="D1545" s="28"/>
      <c r="E1545" s="134"/>
      <c r="F1545" s="134"/>
      <c r="G1545" s="134"/>
      <c r="H1545" s="134"/>
      <c r="I1545" s="132"/>
      <c r="J1545" s="30"/>
      <c r="K1545" s="130"/>
      <c r="L1545" s="30"/>
      <c r="M1545" s="128"/>
      <c r="N1545" s="28"/>
      <c r="O1545" s="34"/>
      <c r="P1545" s="64"/>
      <c r="Q1545" s="35"/>
    </row>
    <row r="1546" spans="1:17" ht="15" customHeight="1" x14ac:dyDescent="0.2">
      <c r="A1546" s="127" t="s">
        <v>888</v>
      </c>
      <c r="B1546" s="135" t="s">
        <v>2474</v>
      </c>
      <c r="C1546" s="127" t="s">
        <v>56</v>
      </c>
      <c r="D1546" s="28"/>
      <c r="E1546" s="133">
        <v>43319</v>
      </c>
      <c r="F1546" s="133">
        <v>43320</v>
      </c>
      <c r="G1546" s="133">
        <v>43348</v>
      </c>
      <c r="H1546" s="133">
        <v>43336</v>
      </c>
      <c r="I1546" s="131" t="s">
        <v>16</v>
      </c>
      <c r="J1546" s="30"/>
      <c r="K1546" s="129" t="s">
        <v>94</v>
      </c>
      <c r="L1546" s="30"/>
      <c r="M1546" s="127" t="s">
        <v>14</v>
      </c>
      <c r="N1546" s="28"/>
      <c r="O1546" s="33"/>
      <c r="P1546" s="63"/>
      <c r="Q1546" s="35"/>
    </row>
    <row r="1547" spans="1:17" ht="15" customHeight="1" x14ac:dyDescent="0.2">
      <c r="A1547" s="128"/>
      <c r="B1547" s="136"/>
      <c r="C1547" s="128"/>
      <c r="D1547" s="28"/>
      <c r="E1547" s="134"/>
      <c r="F1547" s="134"/>
      <c r="G1547" s="134"/>
      <c r="H1547" s="134"/>
      <c r="I1547" s="132"/>
      <c r="J1547" s="30"/>
      <c r="K1547" s="130"/>
      <c r="L1547" s="30"/>
      <c r="M1547" s="128"/>
      <c r="N1547" s="28"/>
      <c r="O1547" s="34"/>
      <c r="P1547" s="64"/>
      <c r="Q1547" s="35"/>
    </row>
    <row r="1548" spans="1:17" ht="15" customHeight="1" x14ac:dyDescent="0.2">
      <c r="A1548" s="127" t="s">
        <v>889</v>
      </c>
      <c r="B1548" s="135" t="s">
        <v>2475</v>
      </c>
      <c r="C1548" s="127" t="s">
        <v>56</v>
      </c>
      <c r="D1548" s="28"/>
      <c r="E1548" s="133">
        <v>43319</v>
      </c>
      <c r="F1548" s="133">
        <v>43320</v>
      </c>
      <c r="G1548" s="133">
        <v>43348</v>
      </c>
      <c r="H1548" s="133">
        <v>43342</v>
      </c>
      <c r="I1548" s="131" t="s">
        <v>16</v>
      </c>
      <c r="J1548" s="30"/>
      <c r="K1548" s="129" t="s">
        <v>94</v>
      </c>
      <c r="L1548" s="30"/>
      <c r="M1548" s="127" t="s">
        <v>15</v>
      </c>
      <c r="N1548" s="28"/>
      <c r="O1548" s="33" t="s">
        <v>20</v>
      </c>
      <c r="P1548" s="63" t="s">
        <v>2539</v>
      </c>
      <c r="Q1548" s="35"/>
    </row>
    <row r="1549" spans="1:17" ht="15" customHeight="1" x14ac:dyDescent="0.2">
      <c r="A1549" s="128"/>
      <c r="B1549" s="136"/>
      <c r="C1549" s="128"/>
      <c r="D1549" s="28"/>
      <c r="E1549" s="134"/>
      <c r="F1549" s="134"/>
      <c r="G1549" s="134"/>
      <c r="H1549" s="134"/>
      <c r="I1549" s="132"/>
      <c r="J1549" s="30"/>
      <c r="K1549" s="130"/>
      <c r="L1549" s="30"/>
      <c r="M1549" s="128"/>
      <c r="N1549" s="28"/>
      <c r="O1549" s="34"/>
      <c r="P1549" s="64"/>
      <c r="Q1549" s="35"/>
    </row>
    <row r="1550" spans="1:17" ht="15" customHeight="1" x14ac:dyDescent="0.2">
      <c r="A1550" s="127" t="s">
        <v>890</v>
      </c>
      <c r="B1550" s="135" t="s">
        <v>2476</v>
      </c>
      <c r="C1550" s="127" t="s">
        <v>56</v>
      </c>
      <c r="D1550" s="28"/>
      <c r="E1550" s="133">
        <v>43319</v>
      </c>
      <c r="F1550" s="133">
        <v>43320</v>
      </c>
      <c r="G1550" s="133">
        <v>43348</v>
      </c>
      <c r="H1550" s="133">
        <v>43321</v>
      </c>
      <c r="I1550" s="131" t="s">
        <v>16</v>
      </c>
      <c r="J1550" s="30"/>
      <c r="K1550" s="129" t="s">
        <v>94</v>
      </c>
      <c r="L1550" s="30"/>
      <c r="M1550" s="127" t="s">
        <v>70</v>
      </c>
      <c r="N1550" s="28"/>
      <c r="O1550" s="33"/>
      <c r="P1550" s="63"/>
      <c r="Q1550" s="35"/>
    </row>
    <row r="1551" spans="1:17" ht="15" customHeight="1" x14ac:dyDescent="0.2">
      <c r="A1551" s="128"/>
      <c r="B1551" s="136"/>
      <c r="C1551" s="128"/>
      <c r="D1551" s="28"/>
      <c r="E1551" s="134"/>
      <c r="F1551" s="134"/>
      <c r="G1551" s="134"/>
      <c r="H1551" s="134"/>
      <c r="I1551" s="132"/>
      <c r="J1551" s="30"/>
      <c r="K1551" s="130"/>
      <c r="L1551" s="30"/>
      <c r="M1551" s="128"/>
      <c r="N1551" s="28"/>
      <c r="O1551" s="34"/>
      <c r="P1551" s="64"/>
      <c r="Q1551" s="35"/>
    </row>
    <row r="1552" spans="1:17" ht="15" customHeight="1" x14ac:dyDescent="0.2">
      <c r="A1552" s="127" t="s">
        <v>891</v>
      </c>
      <c r="B1552" s="135" t="s">
        <v>2477</v>
      </c>
      <c r="C1552" s="127" t="s">
        <v>56</v>
      </c>
      <c r="D1552" s="28"/>
      <c r="E1552" s="133">
        <v>43320</v>
      </c>
      <c r="F1552" s="133">
        <v>43321</v>
      </c>
      <c r="G1552" s="133">
        <v>43349</v>
      </c>
      <c r="H1552" s="133">
        <v>43326</v>
      </c>
      <c r="I1552" s="131" t="s">
        <v>16</v>
      </c>
      <c r="J1552" s="30"/>
      <c r="K1552" s="129" t="s">
        <v>94</v>
      </c>
      <c r="L1552" s="30"/>
      <c r="M1552" s="127" t="s">
        <v>14</v>
      </c>
      <c r="N1552" s="28"/>
      <c r="O1552" s="33"/>
      <c r="P1552" s="63" t="s">
        <v>2497</v>
      </c>
      <c r="Q1552" s="35"/>
    </row>
    <row r="1553" spans="1:17" ht="15" customHeight="1" x14ac:dyDescent="0.2">
      <c r="A1553" s="128"/>
      <c r="B1553" s="136"/>
      <c r="C1553" s="128"/>
      <c r="D1553" s="28"/>
      <c r="E1553" s="134"/>
      <c r="F1553" s="134"/>
      <c r="G1553" s="134"/>
      <c r="H1553" s="134"/>
      <c r="I1553" s="132"/>
      <c r="J1553" s="30"/>
      <c r="K1553" s="130"/>
      <c r="L1553" s="30"/>
      <c r="M1553" s="128"/>
      <c r="N1553" s="28"/>
      <c r="O1553" s="34"/>
      <c r="P1553" s="64"/>
      <c r="Q1553" s="35"/>
    </row>
    <row r="1554" spans="1:17" ht="15" customHeight="1" x14ac:dyDescent="0.2">
      <c r="A1554" s="127" t="s">
        <v>892</v>
      </c>
      <c r="B1554" s="135" t="s">
        <v>2478</v>
      </c>
      <c r="C1554" s="127" t="s">
        <v>56</v>
      </c>
      <c r="D1554" s="28"/>
      <c r="E1554" s="133">
        <v>43319</v>
      </c>
      <c r="F1554" s="133">
        <v>43320</v>
      </c>
      <c r="G1554" s="133">
        <v>43348</v>
      </c>
      <c r="H1554" s="133">
        <v>43332</v>
      </c>
      <c r="I1554" s="131" t="s">
        <v>16</v>
      </c>
      <c r="J1554" s="30"/>
      <c r="K1554" s="129" t="s">
        <v>94</v>
      </c>
      <c r="L1554" s="30"/>
      <c r="M1554" s="127" t="s">
        <v>17</v>
      </c>
      <c r="N1554" s="28"/>
      <c r="O1554" s="33" t="s">
        <v>46</v>
      </c>
      <c r="P1554" s="63"/>
      <c r="Q1554" s="35"/>
    </row>
    <row r="1555" spans="1:17" ht="15" customHeight="1" x14ac:dyDescent="0.2">
      <c r="A1555" s="128"/>
      <c r="B1555" s="136"/>
      <c r="C1555" s="128"/>
      <c r="D1555" s="28"/>
      <c r="E1555" s="134"/>
      <c r="F1555" s="134"/>
      <c r="G1555" s="134"/>
      <c r="H1555" s="134"/>
      <c r="I1555" s="132"/>
      <c r="J1555" s="30"/>
      <c r="K1555" s="130"/>
      <c r="L1555" s="30"/>
      <c r="M1555" s="128"/>
      <c r="N1555" s="28"/>
      <c r="O1555" s="34"/>
      <c r="P1555" s="64"/>
      <c r="Q1555" s="35"/>
    </row>
    <row r="1556" spans="1:17" ht="15" customHeight="1" x14ac:dyDescent="0.2">
      <c r="A1556" s="127" t="s">
        <v>893</v>
      </c>
      <c r="B1556" s="135" t="s">
        <v>2479</v>
      </c>
      <c r="C1556" s="127" t="s">
        <v>56</v>
      </c>
      <c r="D1556" s="28"/>
      <c r="E1556" s="133">
        <v>43321</v>
      </c>
      <c r="F1556" s="133">
        <v>43322</v>
      </c>
      <c r="G1556" s="133">
        <v>43350</v>
      </c>
      <c r="H1556" s="133">
        <v>43350</v>
      </c>
      <c r="I1556" s="131" t="s">
        <v>16</v>
      </c>
      <c r="J1556" s="30"/>
      <c r="K1556" s="129" t="s">
        <v>94</v>
      </c>
      <c r="L1556" s="30"/>
      <c r="M1556" s="127" t="s">
        <v>15</v>
      </c>
      <c r="N1556" s="28"/>
      <c r="O1556" s="33"/>
      <c r="P1556" s="63"/>
      <c r="Q1556" s="35"/>
    </row>
    <row r="1557" spans="1:17" ht="15" customHeight="1" x14ac:dyDescent="0.2">
      <c r="A1557" s="128"/>
      <c r="B1557" s="136"/>
      <c r="C1557" s="128"/>
      <c r="D1557" s="28"/>
      <c r="E1557" s="134"/>
      <c r="F1557" s="134"/>
      <c r="G1557" s="134"/>
      <c r="H1557" s="134"/>
      <c r="I1557" s="132"/>
      <c r="J1557" s="30"/>
      <c r="K1557" s="130"/>
      <c r="L1557" s="30"/>
      <c r="M1557" s="128"/>
      <c r="N1557" s="28"/>
      <c r="O1557" s="34"/>
      <c r="P1557" s="64" t="s">
        <v>2566</v>
      </c>
      <c r="Q1557" s="35"/>
    </row>
    <row r="1558" spans="1:17" ht="16.5" customHeight="1" x14ac:dyDescent="0.2">
      <c r="A1558" s="127" t="s">
        <v>894</v>
      </c>
      <c r="B1558" s="135" t="s">
        <v>2480</v>
      </c>
      <c r="C1558" s="127" t="s">
        <v>56</v>
      </c>
      <c r="D1558" s="28"/>
      <c r="E1558" s="133">
        <v>43321</v>
      </c>
      <c r="F1558" s="133">
        <v>43322</v>
      </c>
      <c r="G1558" s="133">
        <v>43350</v>
      </c>
      <c r="H1558" s="133">
        <v>43328</v>
      </c>
      <c r="I1558" s="131" t="s">
        <v>16</v>
      </c>
      <c r="J1558" s="30"/>
      <c r="K1558" s="129" t="s">
        <v>94</v>
      </c>
      <c r="L1558" s="30"/>
      <c r="M1558" s="127" t="s">
        <v>15</v>
      </c>
      <c r="N1558" s="28"/>
      <c r="O1558" s="33" t="s">
        <v>27</v>
      </c>
      <c r="P1558" s="63"/>
      <c r="Q1558" s="35"/>
    </row>
    <row r="1559" spans="1:17" ht="15" customHeight="1" x14ac:dyDescent="0.2">
      <c r="A1559" s="128"/>
      <c r="B1559" s="136"/>
      <c r="C1559" s="128"/>
      <c r="D1559" s="28"/>
      <c r="E1559" s="134"/>
      <c r="F1559" s="134"/>
      <c r="G1559" s="134"/>
      <c r="H1559" s="134"/>
      <c r="I1559" s="132"/>
      <c r="J1559" s="30"/>
      <c r="K1559" s="130"/>
      <c r="L1559" s="30"/>
      <c r="M1559" s="128"/>
      <c r="N1559" s="28"/>
      <c r="O1559" s="34"/>
      <c r="P1559" s="64"/>
      <c r="Q1559" s="35"/>
    </row>
    <row r="1560" spans="1:17" ht="15" customHeight="1" x14ac:dyDescent="0.2">
      <c r="A1560" s="127" t="s">
        <v>895</v>
      </c>
      <c r="B1560" s="135" t="s">
        <v>2481</v>
      </c>
      <c r="C1560" s="127" t="s">
        <v>56</v>
      </c>
      <c r="D1560" s="28"/>
      <c r="E1560" s="133">
        <v>43321</v>
      </c>
      <c r="F1560" s="133">
        <v>43322</v>
      </c>
      <c r="G1560" s="133">
        <v>43350</v>
      </c>
      <c r="H1560" s="133">
        <v>43349</v>
      </c>
      <c r="I1560" s="131" t="s">
        <v>16</v>
      </c>
      <c r="J1560" s="30"/>
      <c r="K1560" s="129" t="s">
        <v>94</v>
      </c>
      <c r="L1560" s="30"/>
      <c r="M1560" s="127" t="s">
        <v>14</v>
      </c>
      <c r="N1560" s="28"/>
      <c r="O1560" s="33"/>
      <c r="P1560" s="63"/>
      <c r="Q1560" s="35"/>
    </row>
    <row r="1561" spans="1:17" ht="15" customHeight="1" x14ac:dyDescent="0.2">
      <c r="A1561" s="128"/>
      <c r="B1561" s="136"/>
      <c r="C1561" s="128"/>
      <c r="D1561" s="28"/>
      <c r="E1561" s="134"/>
      <c r="F1561" s="134"/>
      <c r="G1561" s="134"/>
      <c r="H1561" s="134"/>
      <c r="I1561" s="132"/>
      <c r="J1561" s="30"/>
      <c r="K1561" s="130"/>
      <c r="L1561" s="30"/>
      <c r="M1561" s="128"/>
      <c r="N1561" s="28"/>
      <c r="O1561" s="34"/>
      <c r="P1561" s="64"/>
      <c r="Q1561" s="35"/>
    </row>
    <row r="1562" spans="1:17" ht="18.75" customHeight="1" x14ac:dyDescent="0.2">
      <c r="A1562" s="127" t="s">
        <v>896</v>
      </c>
      <c r="B1562" s="135" t="s">
        <v>2482</v>
      </c>
      <c r="C1562" s="127" t="s">
        <v>56</v>
      </c>
      <c r="D1562" s="28"/>
      <c r="E1562" s="133">
        <v>43321</v>
      </c>
      <c r="F1562" s="133">
        <v>43322</v>
      </c>
      <c r="G1562" s="133">
        <v>43350</v>
      </c>
      <c r="H1562" s="133">
        <v>43341</v>
      </c>
      <c r="I1562" s="131" t="s">
        <v>16</v>
      </c>
      <c r="J1562" s="30"/>
      <c r="K1562" s="129" t="s">
        <v>94</v>
      </c>
      <c r="L1562" s="30"/>
      <c r="M1562" s="127" t="s">
        <v>14</v>
      </c>
      <c r="N1562" s="28"/>
      <c r="O1562" s="33"/>
      <c r="P1562" s="63"/>
      <c r="Q1562" s="35"/>
    </row>
    <row r="1563" spans="1:17" ht="15" customHeight="1" x14ac:dyDescent="0.2">
      <c r="A1563" s="128"/>
      <c r="B1563" s="136"/>
      <c r="C1563" s="128"/>
      <c r="D1563" s="28"/>
      <c r="E1563" s="134"/>
      <c r="F1563" s="134"/>
      <c r="G1563" s="134"/>
      <c r="H1563" s="134"/>
      <c r="I1563" s="132"/>
      <c r="J1563" s="30"/>
      <c r="K1563" s="130"/>
      <c r="L1563" s="30"/>
      <c r="M1563" s="128"/>
      <c r="N1563" s="28"/>
      <c r="O1563" s="34"/>
      <c r="P1563" s="64"/>
      <c r="Q1563" s="35"/>
    </row>
    <row r="1564" spans="1:17" ht="15" customHeight="1" x14ac:dyDescent="0.2">
      <c r="A1564" s="127" t="s">
        <v>897</v>
      </c>
      <c r="B1564" s="135" t="s">
        <v>2483</v>
      </c>
      <c r="C1564" s="127" t="s">
        <v>56</v>
      </c>
      <c r="D1564" s="28"/>
      <c r="E1564" s="133">
        <v>43322</v>
      </c>
      <c r="F1564" s="133">
        <v>43325</v>
      </c>
      <c r="G1564" s="133">
        <v>43353</v>
      </c>
      <c r="H1564" s="133">
        <v>43334</v>
      </c>
      <c r="I1564" s="131" t="s">
        <v>16</v>
      </c>
      <c r="J1564" s="30"/>
      <c r="K1564" s="129" t="s">
        <v>94</v>
      </c>
      <c r="L1564" s="30"/>
      <c r="M1564" s="127" t="s">
        <v>15</v>
      </c>
      <c r="N1564" s="28"/>
      <c r="O1564" s="33" t="s">
        <v>82</v>
      </c>
      <c r="P1564" s="63"/>
      <c r="Q1564" s="35"/>
    </row>
    <row r="1565" spans="1:17" ht="15" customHeight="1" x14ac:dyDescent="0.2">
      <c r="A1565" s="128"/>
      <c r="B1565" s="136"/>
      <c r="C1565" s="128"/>
      <c r="D1565" s="28"/>
      <c r="E1565" s="134"/>
      <c r="F1565" s="134"/>
      <c r="G1565" s="134"/>
      <c r="H1565" s="134"/>
      <c r="I1565" s="132"/>
      <c r="J1565" s="30"/>
      <c r="K1565" s="130"/>
      <c r="L1565" s="30"/>
      <c r="M1565" s="128"/>
      <c r="N1565" s="28"/>
      <c r="O1565" s="34"/>
      <c r="P1565" s="64"/>
      <c r="Q1565" s="35"/>
    </row>
    <row r="1566" spans="1:17" ht="15" customHeight="1" x14ac:dyDescent="0.2">
      <c r="A1566" s="127" t="s">
        <v>898</v>
      </c>
      <c r="B1566" s="135" t="s">
        <v>2484</v>
      </c>
      <c r="C1566" s="127" t="s">
        <v>56</v>
      </c>
      <c r="D1566" s="28"/>
      <c r="E1566" s="133">
        <v>43322</v>
      </c>
      <c r="F1566" s="133">
        <v>43325</v>
      </c>
      <c r="G1566" s="133">
        <v>43353</v>
      </c>
      <c r="H1566" s="133">
        <v>43350</v>
      </c>
      <c r="I1566" s="131" t="s">
        <v>16</v>
      </c>
      <c r="J1566" s="30"/>
      <c r="K1566" s="129" t="s">
        <v>94</v>
      </c>
      <c r="L1566" s="30"/>
      <c r="M1566" s="127" t="s">
        <v>15</v>
      </c>
      <c r="N1566" s="28"/>
      <c r="O1566" s="33" t="s">
        <v>20</v>
      </c>
      <c r="P1566" s="63"/>
      <c r="Q1566" s="35"/>
    </row>
    <row r="1567" spans="1:17" ht="15" customHeight="1" x14ac:dyDescent="0.2">
      <c r="A1567" s="128"/>
      <c r="B1567" s="136"/>
      <c r="C1567" s="128"/>
      <c r="D1567" s="28"/>
      <c r="E1567" s="134"/>
      <c r="F1567" s="134"/>
      <c r="G1567" s="134"/>
      <c r="H1567" s="134"/>
      <c r="I1567" s="132"/>
      <c r="J1567" s="30"/>
      <c r="K1567" s="130"/>
      <c r="L1567" s="30"/>
      <c r="M1567" s="128"/>
      <c r="N1567" s="28"/>
      <c r="O1567" s="34"/>
      <c r="P1567" s="64"/>
      <c r="Q1567" s="35"/>
    </row>
    <row r="1568" spans="1:17" ht="16.5" customHeight="1" x14ac:dyDescent="0.2">
      <c r="A1568" s="127" t="s">
        <v>899</v>
      </c>
      <c r="B1568" s="135" t="s">
        <v>2485</v>
      </c>
      <c r="C1568" s="127" t="s">
        <v>56</v>
      </c>
      <c r="D1568" s="28"/>
      <c r="E1568" s="133">
        <v>43322</v>
      </c>
      <c r="F1568" s="133">
        <v>43325</v>
      </c>
      <c r="G1568" s="133">
        <v>43353</v>
      </c>
      <c r="H1568" s="133">
        <v>43333</v>
      </c>
      <c r="I1568" s="131" t="s">
        <v>16</v>
      </c>
      <c r="J1568" s="30"/>
      <c r="K1568" s="129" t="s">
        <v>94</v>
      </c>
      <c r="L1568" s="30"/>
      <c r="M1568" s="127" t="s">
        <v>70</v>
      </c>
      <c r="N1568" s="28"/>
      <c r="O1568" s="33"/>
      <c r="P1568" s="63"/>
      <c r="Q1568" s="35"/>
    </row>
    <row r="1569" spans="1:26" ht="15" customHeight="1" x14ac:dyDescent="0.2">
      <c r="A1569" s="128"/>
      <c r="B1569" s="136"/>
      <c r="C1569" s="128"/>
      <c r="D1569" s="28"/>
      <c r="E1569" s="134"/>
      <c r="F1569" s="134"/>
      <c r="G1569" s="134"/>
      <c r="H1569" s="134"/>
      <c r="I1569" s="132"/>
      <c r="J1569" s="30"/>
      <c r="K1569" s="130"/>
      <c r="L1569" s="30"/>
      <c r="M1569" s="128"/>
      <c r="N1569" s="28"/>
      <c r="O1569" s="34"/>
      <c r="P1569" s="64"/>
      <c r="Q1569" s="35"/>
    </row>
    <row r="1570" spans="1:26" ht="15" customHeight="1" x14ac:dyDescent="0.2">
      <c r="A1570" s="127" t="s">
        <v>900</v>
      </c>
      <c r="B1570" s="135" t="s">
        <v>2486</v>
      </c>
      <c r="C1570" s="127" t="s">
        <v>56</v>
      </c>
      <c r="D1570" s="28"/>
      <c r="E1570" s="133">
        <v>43322</v>
      </c>
      <c r="F1570" s="133">
        <v>43325</v>
      </c>
      <c r="G1570" s="133">
        <v>43353</v>
      </c>
      <c r="H1570" s="133">
        <v>43341</v>
      </c>
      <c r="I1570" s="131" t="s">
        <v>16</v>
      </c>
      <c r="J1570" s="30"/>
      <c r="K1570" s="129" t="s">
        <v>94</v>
      </c>
      <c r="L1570" s="30"/>
      <c r="M1570" s="127" t="s">
        <v>14</v>
      </c>
      <c r="N1570" s="28"/>
      <c r="O1570" s="33"/>
      <c r="P1570" s="63"/>
      <c r="Q1570" s="35"/>
    </row>
    <row r="1571" spans="1:26" s="70" customFormat="1" ht="15" customHeight="1" x14ac:dyDescent="0.2">
      <c r="A1571" s="128"/>
      <c r="B1571" s="136"/>
      <c r="C1571" s="128"/>
      <c r="D1571" s="28"/>
      <c r="E1571" s="134"/>
      <c r="F1571" s="134"/>
      <c r="G1571" s="134"/>
      <c r="H1571" s="134"/>
      <c r="I1571" s="132"/>
      <c r="J1571" s="30"/>
      <c r="K1571" s="130"/>
      <c r="L1571" s="30"/>
      <c r="M1571" s="128"/>
      <c r="N1571" s="28"/>
      <c r="O1571" s="34"/>
      <c r="P1571" s="64"/>
      <c r="Q1571" s="35"/>
      <c r="Y1571" s="71"/>
      <c r="Z1571" s="71"/>
    </row>
    <row r="1572" spans="1:26" s="70" customFormat="1" ht="15" customHeight="1" x14ac:dyDescent="0.2">
      <c r="A1572" s="127" t="s">
        <v>901</v>
      </c>
      <c r="B1572" s="135" t="s">
        <v>2489</v>
      </c>
      <c r="C1572" s="127" t="s">
        <v>56</v>
      </c>
      <c r="D1572" s="28"/>
      <c r="E1572" s="133">
        <v>43322</v>
      </c>
      <c r="F1572" s="133">
        <v>43325</v>
      </c>
      <c r="G1572" s="133">
        <v>43353</v>
      </c>
      <c r="H1572" s="133">
        <v>43354</v>
      </c>
      <c r="I1572" s="131" t="s">
        <v>28</v>
      </c>
      <c r="J1572" s="30"/>
      <c r="K1572" s="129" t="s">
        <v>94</v>
      </c>
      <c r="L1572" s="30"/>
      <c r="M1572" s="127" t="s">
        <v>14</v>
      </c>
      <c r="N1572" s="28"/>
      <c r="O1572" s="33"/>
      <c r="P1572" s="63"/>
      <c r="Q1572" s="35"/>
      <c r="Y1572" s="71"/>
      <c r="Z1572" s="71"/>
    </row>
    <row r="1573" spans="1:26" ht="15" customHeight="1" x14ac:dyDescent="0.2">
      <c r="A1573" s="128"/>
      <c r="B1573" s="136"/>
      <c r="C1573" s="128"/>
      <c r="D1573" s="28"/>
      <c r="E1573" s="134"/>
      <c r="F1573" s="134"/>
      <c r="G1573" s="134"/>
      <c r="H1573" s="134"/>
      <c r="I1573" s="132"/>
      <c r="J1573" s="30"/>
      <c r="K1573" s="130"/>
      <c r="L1573" s="30"/>
      <c r="M1573" s="128"/>
      <c r="N1573" s="28"/>
      <c r="O1573" s="34"/>
      <c r="P1573" s="64"/>
      <c r="Q1573" s="35"/>
    </row>
    <row r="1574" spans="1:26" ht="18.75" customHeight="1" x14ac:dyDescent="0.2">
      <c r="A1574" s="127" t="s">
        <v>902</v>
      </c>
      <c r="B1574" s="135" t="s">
        <v>2488</v>
      </c>
      <c r="C1574" s="127" t="s">
        <v>56</v>
      </c>
      <c r="D1574" s="28"/>
      <c r="E1574" s="133">
        <v>43322</v>
      </c>
      <c r="F1574" s="133">
        <v>43326</v>
      </c>
      <c r="G1574" s="133">
        <v>43354</v>
      </c>
      <c r="H1574" s="133">
        <v>43336</v>
      </c>
      <c r="I1574" s="131" t="s">
        <v>16</v>
      </c>
      <c r="J1574" s="30"/>
      <c r="K1574" s="129" t="s">
        <v>94</v>
      </c>
      <c r="L1574" s="30"/>
      <c r="M1574" s="127" t="s">
        <v>14</v>
      </c>
      <c r="N1574" s="28"/>
      <c r="O1574" s="33"/>
      <c r="P1574" s="63"/>
      <c r="Q1574" s="35"/>
    </row>
    <row r="1575" spans="1:26" ht="15" customHeight="1" x14ac:dyDescent="0.2">
      <c r="A1575" s="128"/>
      <c r="B1575" s="136"/>
      <c r="C1575" s="128"/>
      <c r="D1575" s="28"/>
      <c r="E1575" s="134"/>
      <c r="F1575" s="134"/>
      <c r="G1575" s="134"/>
      <c r="H1575" s="134"/>
      <c r="I1575" s="132"/>
      <c r="J1575" s="30"/>
      <c r="K1575" s="130"/>
      <c r="L1575" s="30"/>
      <c r="M1575" s="128"/>
      <c r="N1575" s="28"/>
      <c r="O1575" s="34"/>
      <c r="P1575" s="64"/>
      <c r="Q1575" s="35"/>
    </row>
    <row r="1576" spans="1:26" ht="15" customHeight="1" x14ac:dyDescent="0.2">
      <c r="A1576" s="127" t="s">
        <v>903</v>
      </c>
      <c r="B1576" s="135" t="s">
        <v>2496</v>
      </c>
      <c r="C1576" s="127" t="s">
        <v>56</v>
      </c>
      <c r="D1576" s="28"/>
      <c r="E1576" s="133">
        <v>43322</v>
      </c>
      <c r="F1576" s="133">
        <v>43326</v>
      </c>
      <c r="G1576" s="133">
        <v>43354</v>
      </c>
      <c r="H1576" s="133">
        <v>43327</v>
      </c>
      <c r="I1576" s="131" t="s">
        <v>16</v>
      </c>
      <c r="J1576" s="30"/>
      <c r="K1576" s="129" t="s">
        <v>94</v>
      </c>
      <c r="L1576" s="30"/>
      <c r="M1576" s="127" t="s">
        <v>14</v>
      </c>
      <c r="N1576" s="28"/>
      <c r="O1576" s="33"/>
      <c r="P1576" s="63"/>
      <c r="Q1576" s="35"/>
    </row>
    <row r="1577" spans="1:26" s="73" customFormat="1" ht="15" customHeight="1" x14ac:dyDescent="0.2">
      <c r="A1577" s="128"/>
      <c r="B1577" s="136"/>
      <c r="C1577" s="128"/>
      <c r="D1577" s="28"/>
      <c r="E1577" s="134"/>
      <c r="F1577" s="134"/>
      <c r="G1577" s="134"/>
      <c r="H1577" s="134"/>
      <c r="I1577" s="132"/>
      <c r="J1577" s="30"/>
      <c r="K1577" s="130"/>
      <c r="L1577" s="30"/>
      <c r="M1577" s="128"/>
      <c r="N1577" s="28"/>
      <c r="O1577" s="34"/>
      <c r="P1577" s="64"/>
      <c r="Q1577" s="72"/>
      <c r="Y1577" s="74"/>
      <c r="Z1577" s="74"/>
    </row>
    <row r="1578" spans="1:26" s="73" customFormat="1" ht="15" customHeight="1" x14ac:dyDescent="0.2">
      <c r="A1578" s="127" t="s">
        <v>904</v>
      </c>
      <c r="B1578" s="135" t="s">
        <v>2490</v>
      </c>
      <c r="C1578" s="127" t="s">
        <v>56</v>
      </c>
      <c r="D1578" s="28"/>
      <c r="E1578" s="133">
        <v>43322</v>
      </c>
      <c r="F1578" s="133">
        <v>43326</v>
      </c>
      <c r="G1578" s="133">
        <v>43354</v>
      </c>
      <c r="H1578" s="133">
        <v>43353</v>
      </c>
      <c r="I1578" s="131" t="s">
        <v>16</v>
      </c>
      <c r="J1578" s="30"/>
      <c r="K1578" s="129" t="s">
        <v>94</v>
      </c>
      <c r="L1578" s="30"/>
      <c r="M1578" s="127" t="s">
        <v>14</v>
      </c>
      <c r="N1578" s="28"/>
      <c r="O1578" s="33"/>
      <c r="P1578" s="63"/>
      <c r="Q1578" s="72"/>
      <c r="Y1578" s="74"/>
      <c r="Z1578" s="74"/>
    </row>
    <row r="1579" spans="1:26" ht="15" customHeight="1" x14ac:dyDescent="0.2">
      <c r="A1579" s="128"/>
      <c r="B1579" s="136"/>
      <c r="C1579" s="128"/>
      <c r="D1579" s="28"/>
      <c r="E1579" s="134"/>
      <c r="F1579" s="134"/>
      <c r="G1579" s="134"/>
      <c r="H1579" s="134"/>
      <c r="I1579" s="132"/>
      <c r="J1579" s="30"/>
      <c r="K1579" s="130"/>
      <c r="L1579" s="30"/>
      <c r="M1579" s="128"/>
      <c r="N1579" s="28"/>
      <c r="O1579" s="34"/>
      <c r="P1579" s="64"/>
      <c r="Q1579" s="35"/>
      <c r="R1579" t="s">
        <v>2570</v>
      </c>
    </row>
    <row r="1580" spans="1:26" ht="18" customHeight="1" x14ac:dyDescent="0.2">
      <c r="A1580" s="127" t="s">
        <v>905</v>
      </c>
      <c r="B1580" s="135" t="s">
        <v>2491</v>
      </c>
      <c r="C1580" s="127" t="s">
        <v>56</v>
      </c>
      <c r="D1580" s="28"/>
      <c r="E1580" s="133">
        <v>43322</v>
      </c>
      <c r="F1580" s="133">
        <v>43326</v>
      </c>
      <c r="G1580" s="133">
        <v>43354</v>
      </c>
      <c r="H1580" s="133">
        <v>43328</v>
      </c>
      <c r="I1580" s="131" t="s">
        <v>16</v>
      </c>
      <c r="J1580" s="30"/>
      <c r="K1580" s="129" t="s">
        <v>94</v>
      </c>
      <c r="L1580" s="30"/>
      <c r="M1580" s="127" t="s">
        <v>14</v>
      </c>
      <c r="N1580" s="28"/>
      <c r="O1580" s="33"/>
      <c r="P1580" s="63"/>
      <c r="Q1580" s="35"/>
    </row>
    <row r="1581" spans="1:26" ht="15" customHeight="1" x14ac:dyDescent="0.2">
      <c r="A1581" s="128"/>
      <c r="B1581" s="136"/>
      <c r="C1581" s="128"/>
      <c r="D1581" s="28"/>
      <c r="E1581" s="134"/>
      <c r="F1581" s="134"/>
      <c r="G1581" s="134"/>
      <c r="H1581" s="134"/>
      <c r="I1581" s="132"/>
      <c r="J1581" s="30"/>
      <c r="K1581" s="130"/>
      <c r="L1581" s="30"/>
      <c r="M1581" s="128"/>
      <c r="N1581" s="28"/>
      <c r="O1581" s="34"/>
      <c r="P1581" s="64"/>
      <c r="Q1581" s="35"/>
    </row>
    <row r="1582" spans="1:26" ht="15" customHeight="1" x14ac:dyDescent="0.2">
      <c r="A1582" s="127" t="s">
        <v>906</v>
      </c>
      <c r="B1582" s="135" t="s">
        <v>2492</v>
      </c>
      <c r="C1582" s="127" t="s">
        <v>56</v>
      </c>
      <c r="D1582" s="28"/>
      <c r="E1582" s="133">
        <v>43322</v>
      </c>
      <c r="F1582" s="133">
        <v>43326</v>
      </c>
      <c r="G1582" s="133">
        <v>43354</v>
      </c>
      <c r="H1582" s="133">
        <v>43322</v>
      </c>
      <c r="I1582" s="131" t="s">
        <v>16</v>
      </c>
      <c r="J1582" s="30"/>
      <c r="K1582" s="129" t="s">
        <v>94</v>
      </c>
      <c r="L1582" s="30"/>
      <c r="M1582" s="127" t="s">
        <v>2577</v>
      </c>
      <c r="N1582" s="28"/>
      <c r="O1582" s="33"/>
      <c r="P1582" s="63"/>
      <c r="Q1582" s="35"/>
    </row>
    <row r="1583" spans="1:26" ht="15" customHeight="1" x14ac:dyDescent="0.2">
      <c r="A1583" s="128"/>
      <c r="B1583" s="136"/>
      <c r="C1583" s="128"/>
      <c r="D1583" s="28"/>
      <c r="E1583" s="134"/>
      <c r="F1583" s="134"/>
      <c r="G1583" s="134"/>
      <c r="H1583" s="134"/>
      <c r="I1583" s="132"/>
      <c r="J1583" s="30"/>
      <c r="K1583" s="130"/>
      <c r="L1583" s="30"/>
      <c r="M1583" s="128"/>
      <c r="N1583" s="28"/>
      <c r="O1583" s="34"/>
      <c r="P1583" s="64"/>
      <c r="Q1583" s="35"/>
    </row>
    <row r="1584" spans="1:26" ht="17.25" customHeight="1" x14ac:dyDescent="0.2">
      <c r="A1584" s="127" t="s">
        <v>907</v>
      </c>
      <c r="B1584" s="135" t="s">
        <v>2493</v>
      </c>
      <c r="C1584" s="127" t="s">
        <v>56</v>
      </c>
      <c r="D1584" s="28"/>
      <c r="E1584" s="133">
        <v>43325</v>
      </c>
      <c r="F1584" s="133">
        <v>43327</v>
      </c>
      <c r="G1584" s="133">
        <v>43355</v>
      </c>
      <c r="H1584" s="133">
        <v>43328</v>
      </c>
      <c r="I1584" s="131" t="s">
        <v>16</v>
      </c>
      <c r="J1584" s="30"/>
      <c r="K1584" s="129" t="s">
        <v>94</v>
      </c>
      <c r="L1584" s="30"/>
      <c r="M1584" s="127" t="s">
        <v>14</v>
      </c>
      <c r="N1584" s="28"/>
      <c r="O1584" s="33"/>
      <c r="P1584" s="63"/>
      <c r="Q1584" s="35"/>
    </row>
    <row r="1585" spans="1:17" ht="15" customHeight="1" x14ac:dyDescent="0.2">
      <c r="A1585" s="128"/>
      <c r="B1585" s="136"/>
      <c r="C1585" s="128"/>
      <c r="D1585" s="28"/>
      <c r="E1585" s="134"/>
      <c r="F1585" s="134"/>
      <c r="G1585" s="134"/>
      <c r="H1585" s="134"/>
      <c r="I1585" s="132"/>
      <c r="J1585" s="30"/>
      <c r="K1585" s="130"/>
      <c r="L1585" s="30"/>
      <c r="M1585" s="128"/>
      <c r="N1585" s="28"/>
      <c r="O1585" s="34"/>
      <c r="P1585" s="64"/>
      <c r="Q1585" s="35"/>
    </row>
    <row r="1586" spans="1:17" ht="15" customHeight="1" x14ac:dyDescent="0.2">
      <c r="A1586" s="127" t="s">
        <v>908</v>
      </c>
      <c r="B1586" s="135" t="s">
        <v>2494</v>
      </c>
      <c r="C1586" s="127" t="s">
        <v>56</v>
      </c>
      <c r="D1586" s="28"/>
      <c r="E1586" s="133">
        <v>43326</v>
      </c>
      <c r="F1586" s="133">
        <v>43327</v>
      </c>
      <c r="G1586" s="133">
        <v>43355</v>
      </c>
      <c r="H1586" s="133">
        <v>43343</v>
      </c>
      <c r="I1586" s="131" t="s">
        <v>16</v>
      </c>
      <c r="J1586" s="30"/>
      <c r="K1586" s="129" t="s">
        <v>94</v>
      </c>
      <c r="L1586" s="30"/>
      <c r="M1586" s="127" t="s">
        <v>15</v>
      </c>
      <c r="N1586" s="28"/>
      <c r="O1586" s="33" t="s">
        <v>47</v>
      </c>
      <c r="P1586" s="63"/>
      <c r="Q1586" s="35"/>
    </row>
    <row r="1587" spans="1:17" ht="15" customHeight="1" x14ac:dyDescent="0.2">
      <c r="A1587" s="128"/>
      <c r="B1587" s="136"/>
      <c r="C1587" s="128"/>
      <c r="D1587" s="28"/>
      <c r="E1587" s="134"/>
      <c r="F1587" s="134"/>
      <c r="G1587" s="134"/>
      <c r="H1587" s="134"/>
      <c r="I1587" s="132"/>
      <c r="J1587" s="30"/>
      <c r="K1587" s="130"/>
      <c r="L1587" s="30"/>
      <c r="M1587" s="128"/>
      <c r="N1587" s="28"/>
      <c r="O1587" s="34" t="s">
        <v>27</v>
      </c>
      <c r="P1587" s="64"/>
      <c r="Q1587" s="35"/>
    </row>
    <row r="1588" spans="1:17" ht="15" customHeight="1" x14ac:dyDescent="0.2">
      <c r="A1588" s="127" t="s">
        <v>909</v>
      </c>
      <c r="B1588" s="135" t="s">
        <v>2495</v>
      </c>
      <c r="C1588" s="127" t="s">
        <v>56</v>
      </c>
      <c r="D1588" s="28"/>
      <c r="E1588" s="133">
        <v>43326</v>
      </c>
      <c r="F1588" s="133">
        <v>43327</v>
      </c>
      <c r="G1588" s="133">
        <v>43355</v>
      </c>
      <c r="H1588" s="133">
        <v>43355</v>
      </c>
      <c r="I1588" s="131" t="s">
        <v>16</v>
      </c>
      <c r="J1588" s="30"/>
      <c r="K1588" s="129" t="s">
        <v>94</v>
      </c>
      <c r="L1588" s="30"/>
      <c r="M1588" s="127" t="s">
        <v>14</v>
      </c>
      <c r="N1588" s="28"/>
      <c r="O1588" s="33"/>
      <c r="P1588" s="63"/>
      <c r="Q1588" s="35"/>
    </row>
    <row r="1589" spans="1:17" ht="15" customHeight="1" x14ac:dyDescent="0.2">
      <c r="A1589" s="128"/>
      <c r="B1589" s="136"/>
      <c r="C1589" s="128"/>
      <c r="D1589" s="28"/>
      <c r="E1589" s="134"/>
      <c r="F1589" s="134"/>
      <c r="G1589" s="134"/>
      <c r="H1589" s="134"/>
      <c r="I1589" s="132"/>
      <c r="J1589" s="30"/>
      <c r="K1589" s="130"/>
      <c r="L1589" s="30"/>
      <c r="M1589" s="128"/>
      <c r="N1589" s="28"/>
      <c r="O1589" s="34"/>
      <c r="P1589" s="64"/>
      <c r="Q1589" s="35"/>
    </row>
    <row r="1590" spans="1:17" ht="17.25" customHeight="1" x14ac:dyDescent="0.2">
      <c r="A1590" s="127" t="s">
        <v>910</v>
      </c>
      <c r="B1590" s="135" t="s">
        <v>2502</v>
      </c>
      <c r="C1590" s="127" t="s">
        <v>56</v>
      </c>
      <c r="D1590" s="28"/>
      <c r="E1590" s="133">
        <v>43327</v>
      </c>
      <c r="F1590" s="133">
        <v>43328</v>
      </c>
      <c r="G1590" s="133">
        <v>43356</v>
      </c>
      <c r="H1590" s="133">
        <v>43355</v>
      </c>
      <c r="I1590" s="131" t="s">
        <v>16</v>
      </c>
      <c r="J1590" s="30"/>
      <c r="K1590" s="129" t="s">
        <v>94</v>
      </c>
      <c r="L1590" s="30"/>
      <c r="M1590" s="127" t="s">
        <v>14</v>
      </c>
      <c r="N1590" s="28"/>
      <c r="O1590" s="33"/>
      <c r="P1590" s="63"/>
      <c r="Q1590" s="35"/>
    </row>
    <row r="1591" spans="1:17" ht="15" customHeight="1" x14ac:dyDescent="0.2">
      <c r="A1591" s="128"/>
      <c r="B1591" s="136"/>
      <c r="C1591" s="128"/>
      <c r="D1591" s="28"/>
      <c r="E1591" s="134"/>
      <c r="F1591" s="134"/>
      <c r="G1591" s="134"/>
      <c r="H1591" s="134"/>
      <c r="I1591" s="132"/>
      <c r="J1591" s="30"/>
      <c r="K1591" s="130"/>
      <c r="L1591" s="30"/>
      <c r="M1591" s="128"/>
      <c r="N1591" s="28"/>
      <c r="O1591" s="34"/>
      <c r="P1591" s="64"/>
      <c r="Q1591" s="35"/>
    </row>
    <row r="1592" spans="1:17" ht="15" customHeight="1" x14ac:dyDescent="0.2">
      <c r="A1592" s="127" t="s">
        <v>911</v>
      </c>
      <c r="B1592" s="135" t="s">
        <v>2498</v>
      </c>
      <c r="C1592" s="127" t="s">
        <v>56</v>
      </c>
      <c r="D1592" s="28"/>
      <c r="E1592" s="133">
        <v>43327</v>
      </c>
      <c r="F1592" s="133">
        <v>43328</v>
      </c>
      <c r="G1592" s="133">
        <v>43356</v>
      </c>
      <c r="H1592" s="133">
        <v>43353</v>
      </c>
      <c r="I1592" s="131" t="s">
        <v>16</v>
      </c>
      <c r="J1592" s="30"/>
      <c r="K1592" s="129" t="s">
        <v>94</v>
      </c>
      <c r="L1592" s="30"/>
      <c r="M1592" s="127" t="s">
        <v>15</v>
      </c>
      <c r="N1592" s="28"/>
      <c r="O1592" s="33"/>
      <c r="P1592" s="63" t="s">
        <v>2578</v>
      </c>
      <c r="Q1592" s="35"/>
    </row>
    <row r="1593" spans="1:17" ht="15" customHeight="1" x14ac:dyDescent="0.2">
      <c r="A1593" s="128"/>
      <c r="B1593" s="136"/>
      <c r="C1593" s="128"/>
      <c r="D1593" s="28"/>
      <c r="E1593" s="134"/>
      <c r="F1593" s="134"/>
      <c r="G1593" s="134"/>
      <c r="H1593" s="134"/>
      <c r="I1593" s="132"/>
      <c r="J1593" s="30"/>
      <c r="K1593" s="130"/>
      <c r="L1593" s="30"/>
      <c r="M1593" s="128"/>
      <c r="N1593" s="28"/>
      <c r="O1593" s="34"/>
      <c r="P1593" s="64"/>
      <c r="Q1593" s="35"/>
    </row>
    <row r="1594" spans="1:17" ht="15" customHeight="1" x14ac:dyDescent="0.2">
      <c r="A1594" s="127" t="s">
        <v>912</v>
      </c>
      <c r="B1594" s="135" t="s">
        <v>2501</v>
      </c>
      <c r="C1594" s="127" t="s">
        <v>56</v>
      </c>
      <c r="D1594" s="28"/>
      <c r="E1594" s="133">
        <v>43327</v>
      </c>
      <c r="F1594" s="133">
        <v>43328</v>
      </c>
      <c r="G1594" s="133">
        <v>43356</v>
      </c>
      <c r="H1594" s="133">
        <v>43388</v>
      </c>
      <c r="I1594" s="131" t="s">
        <v>28</v>
      </c>
      <c r="J1594" s="30"/>
      <c r="K1594" s="129" t="s">
        <v>94</v>
      </c>
      <c r="L1594" s="30"/>
      <c r="M1594" s="127" t="s">
        <v>14</v>
      </c>
      <c r="N1594" s="28"/>
      <c r="O1594" s="33"/>
      <c r="P1594" s="63"/>
      <c r="Q1594" s="35"/>
    </row>
    <row r="1595" spans="1:17" ht="15" customHeight="1" x14ac:dyDescent="0.2">
      <c r="A1595" s="128"/>
      <c r="B1595" s="136"/>
      <c r="C1595" s="128"/>
      <c r="D1595" s="28"/>
      <c r="E1595" s="134"/>
      <c r="F1595" s="134"/>
      <c r="G1595" s="134"/>
      <c r="H1595" s="134"/>
      <c r="I1595" s="132"/>
      <c r="J1595" s="30"/>
      <c r="K1595" s="130"/>
      <c r="L1595" s="30"/>
      <c r="M1595" s="128"/>
      <c r="N1595" s="28"/>
      <c r="O1595" s="34"/>
      <c r="P1595" s="64"/>
      <c r="Q1595" s="35"/>
    </row>
    <row r="1596" spans="1:17" ht="18" customHeight="1" x14ac:dyDescent="0.2">
      <c r="A1596" s="127" t="s">
        <v>913</v>
      </c>
      <c r="B1596" s="135" t="s">
        <v>2499</v>
      </c>
      <c r="C1596" s="127" t="s">
        <v>56</v>
      </c>
      <c r="D1596" s="28"/>
      <c r="E1596" s="133">
        <v>43328</v>
      </c>
      <c r="F1596" s="133">
        <v>43329</v>
      </c>
      <c r="G1596" s="133">
        <v>43357</v>
      </c>
      <c r="H1596" s="133">
        <v>43353</v>
      </c>
      <c r="I1596" s="131" t="s">
        <v>16</v>
      </c>
      <c r="J1596" s="30"/>
      <c r="K1596" s="129" t="s">
        <v>94</v>
      </c>
      <c r="L1596" s="30"/>
      <c r="M1596" s="127" t="s">
        <v>15</v>
      </c>
      <c r="N1596" s="28"/>
      <c r="O1596" s="33"/>
      <c r="P1596" s="63" t="s">
        <v>2579</v>
      </c>
      <c r="Q1596" s="35"/>
    </row>
    <row r="1597" spans="1:17" ht="15" customHeight="1" x14ac:dyDescent="0.2">
      <c r="A1597" s="128"/>
      <c r="B1597" s="136"/>
      <c r="C1597" s="128"/>
      <c r="D1597" s="28"/>
      <c r="E1597" s="134"/>
      <c r="F1597" s="134"/>
      <c r="G1597" s="134"/>
      <c r="H1597" s="134"/>
      <c r="I1597" s="132"/>
      <c r="J1597" s="30"/>
      <c r="K1597" s="130"/>
      <c r="L1597" s="30"/>
      <c r="M1597" s="128"/>
      <c r="N1597" s="28"/>
      <c r="O1597" s="34"/>
      <c r="P1597" s="64"/>
      <c r="Q1597" s="35"/>
    </row>
    <row r="1598" spans="1:17" ht="15" customHeight="1" x14ac:dyDescent="0.2">
      <c r="A1598" s="127" t="s">
        <v>914</v>
      </c>
      <c r="B1598" s="135" t="s">
        <v>2445</v>
      </c>
      <c r="C1598" s="127" t="s">
        <v>56</v>
      </c>
      <c r="D1598" s="28"/>
      <c r="E1598" s="133">
        <v>43328</v>
      </c>
      <c r="F1598" s="133">
        <v>43329</v>
      </c>
      <c r="G1598" s="133">
        <v>43357</v>
      </c>
      <c r="H1598" s="133">
        <v>43329</v>
      </c>
      <c r="I1598" s="131" t="s">
        <v>16</v>
      </c>
      <c r="J1598" s="30"/>
      <c r="K1598" s="129" t="s">
        <v>94</v>
      </c>
      <c r="L1598" s="30"/>
      <c r="M1598" s="127" t="s">
        <v>17</v>
      </c>
      <c r="N1598" s="28"/>
      <c r="O1598" s="33" t="s">
        <v>82</v>
      </c>
      <c r="P1598" s="63"/>
      <c r="Q1598" s="35"/>
    </row>
    <row r="1599" spans="1:17" ht="15" customHeight="1" x14ac:dyDescent="0.2">
      <c r="A1599" s="128"/>
      <c r="B1599" s="136"/>
      <c r="C1599" s="128"/>
      <c r="D1599" s="28"/>
      <c r="E1599" s="134"/>
      <c r="F1599" s="134"/>
      <c r="G1599" s="134"/>
      <c r="H1599" s="134"/>
      <c r="I1599" s="132"/>
      <c r="J1599" s="30"/>
      <c r="K1599" s="130"/>
      <c r="L1599" s="30"/>
      <c r="M1599" s="128"/>
      <c r="N1599" s="28"/>
      <c r="O1599" s="34"/>
      <c r="P1599" s="64"/>
      <c r="Q1599" s="35"/>
    </row>
    <row r="1600" spans="1:17" ht="15" customHeight="1" x14ac:dyDescent="0.2">
      <c r="A1600" s="127" t="s">
        <v>915</v>
      </c>
      <c r="B1600" s="135" t="s">
        <v>2503</v>
      </c>
      <c r="C1600" s="127" t="s">
        <v>56</v>
      </c>
      <c r="D1600" s="28"/>
      <c r="E1600" s="133">
        <v>43328</v>
      </c>
      <c r="F1600" s="133">
        <v>43329</v>
      </c>
      <c r="G1600" s="133">
        <v>43357</v>
      </c>
      <c r="H1600" s="133">
        <v>43328</v>
      </c>
      <c r="I1600" s="131" t="s">
        <v>16</v>
      </c>
      <c r="J1600" s="30"/>
      <c r="K1600" s="129" t="s">
        <v>94</v>
      </c>
      <c r="L1600" s="30"/>
      <c r="M1600" s="127" t="s">
        <v>14</v>
      </c>
      <c r="N1600" s="28"/>
      <c r="O1600" s="33"/>
      <c r="P1600" s="63"/>
      <c r="Q1600" s="35"/>
    </row>
    <row r="1601" spans="1:26" ht="15" customHeight="1" x14ac:dyDescent="0.2">
      <c r="A1601" s="128"/>
      <c r="B1601" s="136"/>
      <c r="C1601" s="128"/>
      <c r="D1601" s="28"/>
      <c r="E1601" s="134"/>
      <c r="F1601" s="134"/>
      <c r="G1601" s="134"/>
      <c r="H1601" s="134"/>
      <c r="I1601" s="132"/>
      <c r="J1601" s="30"/>
      <c r="K1601" s="130"/>
      <c r="L1601" s="30"/>
      <c r="M1601" s="128"/>
      <c r="N1601" s="28"/>
      <c r="O1601" s="34"/>
      <c r="P1601" s="64"/>
      <c r="Q1601" s="35"/>
    </row>
    <row r="1602" spans="1:26" ht="15" customHeight="1" x14ac:dyDescent="0.2">
      <c r="A1602" s="127" t="s">
        <v>916</v>
      </c>
      <c r="B1602" s="135" t="s">
        <v>2504</v>
      </c>
      <c r="C1602" s="127" t="s">
        <v>56</v>
      </c>
      <c r="D1602" s="28"/>
      <c r="E1602" s="133">
        <v>43328</v>
      </c>
      <c r="F1602" s="133">
        <v>43329</v>
      </c>
      <c r="G1602" s="133">
        <v>43357</v>
      </c>
      <c r="H1602" s="133">
        <v>43336</v>
      </c>
      <c r="I1602" s="131" t="s">
        <v>16</v>
      </c>
      <c r="J1602" s="30"/>
      <c r="K1602" s="129" t="s">
        <v>94</v>
      </c>
      <c r="L1602" s="30"/>
      <c r="M1602" s="127" t="s">
        <v>70</v>
      </c>
      <c r="N1602" s="28"/>
      <c r="O1602" s="33"/>
      <c r="P1602" s="63"/>
      <c r="Q1602" s="35"/>
    </row>
    <row r="1603" spans="1:26" ht="15" customHeight="1" x14ac:dyDescent="0.2">
      <c r="A1603" s="128"/>
      <c r="B1603" s="136"/>
      <c r="C1603" s="128"/>
      <c r="D1603" s="28"/>
      <c r="E1603" s="134"/>
      <c r="F1603" s="134"/>
      <c r="G1603" s="134"/>
      <c r="H1603" s="134"/>
      <c r="I1603" s="132"/>
      <c r="J1603" s="30"/>
      <c r="K1603" s="130"/>
      <c r="L1603" s="30"/>
      <c r="M1603" s="128"/>
      <c r="N1603" s="28"/>
      <c r="O1603" s="34"/>
      <c r="P1603" s="64"/>
      <c r="Q1603" s="35"/>
    </row>
    <row r="1604" spans="1:26" ht="15" customHeight="1" x14ac:dyDescent="0.2">
      <c r="A1604" s="127" t="s">
        <v>917</v>
      </c>
      <c r="B1604" s="135" t="s">
        <v>1775</v>
      </c>
      <c r="C1604" s="127" t="s">
        <v>56</v>
      </c>
      <c r="D1604" s="28"/>
      <c r="E1604" s="133">
        <v>43328</v>
      </c>
      <c r="F1604" s="133">
        <v>43329</v>
      </c>
      <c r="G1604" s="133">
        <v>43357</v>
      </c>
      <c r="H1604" s="133">
        <v>43329</v>
      </c>
      <c r="I1604" s="131" t="s">
        <v>16</v>
      </c>
      <c r="J1604" s="30"/>
      <c r="K1604" s="129" t="s">
        <v>94</v>
      </c>
      <c r="L1604" s="30"/>
      <c r="M1604" s="127" t="s">
        <v>17</v>
      </c>
      <c r="N1604" s="28"/>
      <c r="O1604" s="33" t="s">
        <v>71</v>
      </c>
      <c r="P1604" s="63"/>
      <c r="Q1604" s="35"/>
    </row>
    <row r="1605" spans="1:26" s="70" customFormat="1" ht="18" customHeight="1" x14ac:dyDescent="0.2">
      <c r="A1605" s="128"/>
      <c r="B1605" s="136"/>
      <c r="C1605" s="128"/>
      <c r="D1605" s="28"/>
      <c r="E1605" s="134"/>
      <c r="F1605" s="134"/>
      <c r="G1605" s="134"/>
      <c r="H1605" s="134"/>
      <c r="I1605" s="132"/>
      <c r="J1605" s="30"/>
      <c r="K1605" s="130"/>
      <c r="L1605" s="30"/>
      <c r="M1605" s="128"/>
      <c r="N1605" s="28"/>
      <c r="O1605" s="34"/>
      <c r="P1605" s="64"/>
      <c r="Q1605" s="35"/>
      <c r="Y1605" s="71"/>
      <c r="Z1605" s="71"/>
    </row>
    <row r="1606" spans="1:26" s="70" customFormat="1" ht="12.75" customHeight="1" x14ac:dyDescent="0.2">
      <c r="A1606" s="127" t="s">
        <v>918</v>
      </c>
      <c r="B1606" s="135" t="s">
        <v>2506</v>
      </c>
      <c r="C1606" s="127" t="s">
        <v>56</v>
      </c>
      <c r="D1606" s="28"/>
      <c r="E1606" s="133">
        <v>43328</v>
      </c>
      <c r="F1606" s="133">
        <v>43329</v>
      </c>
      <c r="G1606" s="133">
        <v>43357</v>
      </c>
      <c r="H1606" s="133">
        <v>43334</v>
      </c>
      <c r="I1606" s="131" t="s">
        <v>16</v>
      </c>
      <c r="J1606" s="30"/>
      <c r="K1606" s="129" t="s">
        <v>94</v>
      </c>
      <c r="L1606" s="30"/>
      <c r="M1606" s="127" t="s">
        <v>14</v>
      </c>
      <c r="N1606" s="28"/>
      <c r="O1606" s="33"/>
      <c r="P1606" s="63"/>
      <c r="Q1606" s="35"/>
      <c r="Y1606" s="71"/>
      <c r="Z1606" s="71"/>
    </row>
    <row r="1607" spans="1:26" ht="15" customHeight="1" x14ac:dyDescent="0.2">
      <c r="A1607" s="128"/>
      <c r="B1607" s="136"/>
      <c r="C1607" s="128"/>
      <c r="D1607" s="28"/>
      <c r="E1607" s="134"/>
      <c r="F1607" s="134"/>
      <c r="G1607" s="134"/>
      <c r="H1607" s="134"/>
      <c r="I1607" s="132"/>
      <c r="J1607" s="30"/>
      <c r="K1607" s="130"/>
      <c r="L1607" s="30"/>
      <c r="M1607" s="128"/>
      <c r="N1607" s="28"/>
      <c r="O1607" s="34"/>
      <c r="P1607" s="64"/>
      <c r="Q1607" s="35"/>
    </row>
    <row r="1608" spans="1:26" ht="15" customHeight="1" x14ac:dyDescent="0.2">
      <c r="A1608" s="127" t="s">
        <v>919</v>
      </c>
      <c r="B1608" s="135" t="s">
        <v>2505</v>
      </c>
      <c r="C1608" s="127" t="s">
        <v>56</v>
      </c>
      <c r="D1608" s="28"/>
      <c r="E1608" s="133">
        <v>43332</v>
      </c>
      <c r="F1608" s="133">
        <v>43333</v>
      </c>
      <c r="G1608" s="133">
        <v>43361</v>
      </c>
      <c r="H1608" s="133">
        <v>43342</v>
      </c>
      <c r="I1608" s="131" t="s">
        <v>16</v>
      </c>
      <c r="J1608" s="30"/>
      <c r="K1608" s="129" t="s">
        <v>94</v>
      </c>
      <c r="L1608" s="30"/>
      <c r="M1608" s="127" t="s">
        <v>14</v>
      </c>
      <c r="N1608" s="28"/>
      <c r="O1608" s="33"/>
      <c r="P1608" s="63"/>
      <c r="Q1608" s="35"/>
    </row>
    <row r="1609" spans="1:26" ht="15" customHeight="1" x14ac:dyDescent="0.2">
      <c r="A1609" s="128"/>
      <c r="B1609" s="136"/>
      <c r="C1609" s="128"/>
      <c r="D1609" s="28"/>
      <c r="E1609" s="134"/>
      <c r="F1609" s="134"/>
      <c r="G1609" s="134"/>
      <c r="H1609" s="134"/>
      <c r="I1609" s="132"/>
      <c r="J1609" s="30"/>
      <c r="K1609" s="130"/>
      <c r="L1609" s="30"/>
      <c r="M1609" s="128"/>
      <c r="N1609" s="28"/>
      <c r="O1609" s="34"/>
      <c r="P1609" s="64"/>
      <c r="Q1609" s="35"/>
    </row>
    <row r="1610" spans="1:26" ht="15" customHeight="1" x14ac:dyDescent="0.2">
      <c r="A1610" s="127" t="s">
        <v>920</v>
      </c>
      <c r="B1610" s="135" t="s">
        <v>2507</v>
      </c>
      <c r="C1610" s="127" t="s">
        <v>56</v>
      </c>
      <c r="D1610" s="28"/>
      <c r="E1610" s="133">
        <v>43332</v>
      </c>
      <c r="F1610" s="133">
        <v>43333</v>
      </c>
      <c r="G1610" s="133">
        <v>43361</v>
      </c>
      <c r="H1610" s="133">
        <v>43336</v>
      </c>
      <c r="I1610" s="131" t="s">
        <v>16</v>
      </c>
      <c r="J1610" s="30"/>
      <c r="K1610" s="129" t="s">
        <v>94</v>
      </c>
      <c r="L1610" s="30"/>
      <c r="M1610" s="127" t="s">
        <v>14</v>
      </c>
      <c r="N1610" s="28"/>
      <c r="O1610" s="33"/>
      <c r="P1610" s="63"/>
      <c r="Q1610" s="35"/>
    </row>
    <row r="1611" spans="1:26" ht="15" customHeight="1" x14ac:dyDescent="0.2">
      <c r="A1611" s="128"/>
      <c r="B1611" s="136"/>
      <c r="C1611" s="128"/>
      <c r="D1611" s="28"/>
      <c r="E1611" s="134"/>
      <c r="F1611" s="134"/>
      <c r="G1611" s="134"/>
      <c r="H1611" s="134"/>
      <c r="I1611" s="132"/>
      <c r="J1611" s="30"/>
      <c r="K1611" s="130"/>
      <c r="L1611" s="30"/>
      <c r="M1611" s="128"/>
      <c r="N1611" s="28"/>
      <c r="O1611" s="34"/>
      <c r="P1611" s="64"/>
      <c r="Q1611" s="35"/>
    </row>
    <row r="1612" spans="1:26" ht="15" customHeight="1" x14ac:dyDescent="0.2">
      <c r="A1612" s="127" t="s">
        <v>921</v>
      </c>
      <c r="B1612" s="135" t="s">
        <v>2508</v>
      </c>
      <c r="C1612" s="127" t="s">
        <v>56</v>
      </c>
      <c r="D1612" s="28"/>
      <c r="E1612" s="133">
        <v>43321</v>
      </c>
      <c r="F1612" s="133">
        <v>43322</v>
      </c>
      <c r="G1612" s="133">
        <v>43350</v>
      </c>
      <c r="H1612" s="133">
        <v>43332</v>
      </c>
      <c r="I1612" s="131" t="s">
        <v>16</v>
      </c>
      <c r="J1612" s="30"/>
      <c r="K1612" s="129" t="s">
        <v>94</v>
      </c>
      <c r="L1612" s="30"/>
      <c r="M1612" s="127" t="s">
        <v>14</v>
      </c>
      <c r="N1612" s="28"/>
      <c r="O1612" s="33"/>
      <c r="P1612" s="63"/>
      <c r="Q1612" s="35"/>
    </row>
    <row r="1613" spans="1:26" ht="15" customHeight="1" x14ac:dyDescent="0.2">
      <c r="A1613" s="128"/>
      <c r="B1613" s="136"/>
      <c r="C1613" s="128"/>
      <c r="D1613" s="28"/>
      <c r="E1613" s="134"/>
      <c r="F1613" s="134"/>
      <c r="G1613" s="134"/>
      <c r="H1613" s="134"/>
      <c r="I1613" s="132"/>
      <c r="J1613" s="30"/>
      <c r="K1613" s="130"/>
      <c r="L1613" s="30"/>
      <c r="M1613" s="128"/>
      <c r="N1613" s="28"/>
      <c r="O1613" s="34"/>
      <c r="P1613" s="64"/>
      <c r="Q1613" s="35"/>
    </row>
    <row r="1614" spans="1:26" ht="15" customHeight="1" x14ac:dyDescent="0.2">
      <c r="A1614" s="127" t="s">
        <v>922</v>
      </c>
      <c r="B1614" s="135" t="s">
        <v>2509</v>
      </c>
      <c r="C1614" s="127" t="s">
        <v>56</v>
      </c>
      <c r="D1614" s="28"/>
      <c r="E1614" s="133">
        <v>43321</v>
      </c>
      <c r="F1614" s="133">
        <v>43322</v>
      </c>
      <c r="G1614" s="133">
        <v>43350</v>
      </c>
      <c r="H1614" s="133">
        <v>43335</v>
      </c>
      <c r="I1614" s="131" t="s">
        <v>16</v>
      </c>
      <c r="J1614" s="30"/>
      <c r="K1614" s="129" t="s">
        <v>94</v>
      </c>
      <c r="L1614" s="30"/>
      <c r="M1614" s="127" t="s">
        <v>14</v>
      </c>
      <c r="N1614" s="28"/>
      <c r="O1614" s="33"/>
      <c r="P1614" s="63" t="s">
        <v>2519</v>
      </c>
      <c r="Q1614" s="35"/>
    </row>
    <row r="1615" spans="1:26" ht="15" customHeight="1" x14ac:dyDescent="0.2">
      <c r="A1615" s="128"/>
      <c r="B1615" s="136"/>
      <c r="C1615" s="128"/>
      <c r="D1615" s="28"/>
      <c r="E1615" s="134"/>
      <c r="F1615" s="134"/>
      <c r="G1615" s="134"/>
      <c r="H1615" s="134"/>
      <c r="I1615" s="132"/>
      <c r="J1615" s="30"/>
      <c r="K1615" s="130"/>
      <c r="L1615" s="30"/>
      <c r="M1615" s="128"/>
      <c r="N1615" s="28"/>
      <c r="O1615" s="34"/>
      <c r="P1615" s="64"/>
      <c r="Q1615" s="35"/>
    </row>
    <row r="1616" spans="1:26" ht="15" customHeight="1" x14ac:dyDescent="0.2">
      <c r="A1616" s="127" t="s">
        <v>923</v>
      </c>
      <c r="B1616" s="135" t="s">
        <v>2510</v>
      </c>
      <c r="C1616" s="127" t="s">
        <v>56</v>
      </c>
      <c r="D1616" s="28"/>
      <c r="E1616" s="133">
        <v>43322</v>
      </c>
      <c r="F1616" s="133">
        <v>43325</v>
      </c>
      <c r="G1616" s="133">
        <v>43353</v>
      </c>
      <c r="H1616" s="133">
        <v>43346</v>
      </c>
      <c r="I1616" s="131" t="s">
        <v>16</v>
      </c>
      <c r="J1616" s="30"/>
      <c r="K1616" s="129" t="s">
        <v>94</v>
      </c>
      <c r="L1616" s="30"/>
      <c r="M1616" s="127" t="s">
        <v>15</v>
      </c>
      <c r="N1616" s="28"/>
      <c r="O1616" s="33" t="s">
        <v>27</v>
      </c>
      <c r="P1616" s="63" t="s">
        <v>2547</v>
      </c>
      <c r="Q1616" s="35"/>
    </row>
    <row r="1617" spans="1:17" ht="15" customHeight="1" x14ac:dyDescent="0.2">
      <c r="A1617" s="128"/>
      <c r="B1617" s="136"/>
      <c r="C1617" s="128"/>
      <c r="D1617" s="28"/>
      <c r="E1617" s="134"/>
      <c r="F1617" s="134"/>
      <c r="G1617" s="134"/>
      <c r="H1617" s="134"/>
      <c r="I1617" s="132"/>
      <c r="J1617" s="30"/>
      <c r="K1617" s="130"/>
      <c r="L1617" s="30"/>
      <c r="M1617" s="128"/>
      <c r="N1617" s="28"/>
      <c r="O1617" s="34"/>
      <c r="P1617" s="64"/>
      <c r="Q1617" s="35"/>
    </row>
    <row r="1618" spans="1:17" ht="15" customHeight="1" x14ac:dyDescent="0.2">
      <c r="A1618" s="127" t="s">
        <v>924</v>
      </c>
      <c r="B1618" s="135" t="s">
        <v>2511</v>
      </c>
      <c r="C1618" s="127" t="s">
        <v>56</v>
      </c>
      <c r="D1618" s="28"/>
      <c r="E1618" s="133">
        <v>43332</v>
      </c>
      <c r="F1618" s="133">
        <v>43333</v>
      </c>
      <c r="G1618" s="133">
        <v>43361</v>
      </c>
      <c r="H1618" s="133">
        <v>43333</v>
      </c>
      <c r="I1618" s="131" t="s">
        <v>16</v>
      </c>
      <c r="J1618" s="30"/>
      <c r="K1618" s="129" t="s">
        <v>94</v>
      </c>
      <c r="L1618" s="30"/>
      <c r="M1618" s="127" t="s">
        <v>14</v>
      </c>
      <c r="N1618" s="28"/>
      <c r="O1618" s="33"/>
      <c r="P1618" s="63" t="s">
        <v>2513</v>
      </c>
      <c r="Q1618" s="35"/>
    </row>
    <row r="1619" spans="1:17" ht="15" customHeight="1" x14ac:dyDescent="0.2">
      <c r="A1619" s="128"/>
      <c r="B1619" s="136"/>
      <c r="C1619" s="128"/>
      <c r="D1619" s="28"/>
      <c r="E1619" s="134"/>
      <c r="F1619" s="134"/>
      <c r="G1619" s="134"/>
      <c r="H1619" s="134"/>
      <c r="I1619" s="132"/>
      <c r="J1619" s="30"/>
      <c r="K1619" s="130"/>
      <c r="L1619" s="30"/>
      <c r="M1619" s="128"/>
      <c r="N1619" s="28"/>
      <c r="O1619" s="34"/>
      <c r="P1619" s="64"/>
      <c r="Q1619" s="35"/>
    </row>
    <row r="1620" spans="1:17" ht="15" customHeight="1" x14ac:dyDescent="0.2">
      <c r="A1620" s="127" t="s">
        <v>925</v>
      </c>
      <c r="B1620" s="62" t="s">
        <v>2514</v>
      </c>
      <c r="C1620" s="127" t="s">
        <v>56</v>
      </c>
      <c r="D1620" s="28"/>
      <c r="E1620" s="133">
        <v>43333</v>
      </c>
      <c r="F1620" s="133">
        <v>43334</v>
      </c>
      <c r="G1620" s="133">
        <v>43362</v>
      </c>
      <c r="H1620" s="133">
        <v>43346</v>
      </c>
      <c r="I1620" s="131" t="s">
        <v>16</v>
      </c>
      <c r="J1620" s="30"/>
      <c r="K1620" s="129" t="s">
        <v>94</v>
      </c>
      <c r="L1620" s="30"/>
      <c r="M1620" s="127" t="s">
        <v>14</v>
      </c>
      <c r="N1620" s="28"/>
      <c r="O1620" s="33"/>
      <c r="P1620" s="63"/>
      <c r="Q1620" s="35"/>
    </row>
    <row r="1621" spans="1:17" ht="15" customHeight="1" x14ac:dyDescent="0.2">
      <c r="A1621" s="128"/>
      <c r="B1621" s="90"/>
      <c r="C1621" s="128"/>
      <c r="D1621" s="28"/>
      <c r="E1621" s="134"/>
      <c r="F1621" s="134"/>
      <c r="G1621" s="134"/>
      <c r="H1621" s="134"/>
      <c r="I1621" s="132"/>
      <c r="J1621" s="30"/>
      <c r="K1621" s="130"/>
      <c r="L1621" s="30"/>
      <c r="M1621" s="128"/>
      <c r="N1621" s="28"/>
      <c r="O1621" s="34"/>
      <c r="P1621" s="64"/>
      <c r="Q1621" s="35"/>
    </row>
    <row r="1622" spans="1:17" ht="15" customHeight="1" x14ac:dyDescent="0.2">
      <c r="A1622" s="127" t="s">
        <v>926</v>
      </c>
      <c r="B1622" s="135" t="s">
        <v>2523</v>
      </c>
      <c r="C1622" s="127" t="s">
        <v>56</v>
      </c>
      <c r="D1622" s="28"/>
      <c r="E1622" s="133">
        <v>43334</v>
      </c>
      <c r="F1622" s="133">
        <v>43335</v>
      </c>
      <c r="G1622" s="133">
        <v>43363</v>
      </c>
      <c r="H1622" s="133">
        <v>43335</v>
      </c>
      <c r="I1622" s="131" t="s">
        <v>16</v>
      </c>
      <c r="J1622" s="30"/>
      <c r="K1622" s="129" t="s">
        <v>94</v>
      </c>
      <c r="L1622" s="30"/>
      <c r="M1622" s="127" t="s">
        <v>14</v>
      </c>
      <c r="N1622" s="28"/>
      <c r="O1622" s="33"/>
      <c r="P1622" s="63"/>
      <c r="Q1622" s="35"/>
    </row>
    <row r="1623" spans="1:17" ht="15" customHeight="1" x14ac:dyDescent="0.2">
      <c r="A1623" s="128"/>
      <c r="B1623" s="136"/>
      <c r="C1623" s="128"/>
      <c r="D1623" s="28"/>
      <c r="E1623" s="134"/>
      <c r="F1623" s="134"/>
      <c r="G1623" s="134"/>
      <c r="H1623" s="134"/>
      <c r="I1623" s="132"/>
      <c r="J1623" s="30"/>
      <c r="K1623" s="130"/>
      <c r="L1623" s="30"/>
      <c r="M1623" s="128"/>
      <c r="N1623" s="28"/>
      <c r="O1623" s="34"/>
      <c r="P1623" s="64"/>
      <c r="Q1623" s="35"/>
    </row>
    <row r="1624" spans="1:17" ht="15" customHeight="1" x14ac:dyDescent="0.2">
      <c r="A1624" s="127" t="s">
        <v>927</v>
      </c>
      <c r="B1624" s="135" t="s">
        <v>2524</v>
      </c>
      <c r="C1624" s="127" t="s">
        <v>56</v>
      </c>
      <c r="D1624" s="28"/>
      <c r="E1624" s="133">
        <v>43334</v>
      </c>
      <c r="F1624" s="133">
        <v>43335</v>
      </c>
      <c r="G1624" s="133">
        <v>43363</v>
      </c>
      <c r="H1624" s="133">
        <v>43705</v>
      </c>
      <c r="I1624" s="131" t="s">
        <v>16</v>
      </c>
      <c r="J1624" s="30"/>
      <c r="K1624" s="129" t="s">
        <v>94</v>
      </c>
      <c r="L1624" s="30"/>
      <c r="M1624" s="127" t="s">
        <v>14</v>
      </c>
      <c r="N1624" s="28"/>
      <c r="O1624" s="33"/>
      <c r="P1624" s="63"/>
      <c r="Q1624" s="35"/>
    </row>
    <row r="1625" spans="1:17" ht="15" customHeight="1" x14ac:dyDescent="0.2">
      <c r="A1625" s="128"/>
      <c r="B1625" s="136"/>
      <c r="C1625" s="128"/>
      <c r="D1625" s="28"/>
      <c r="E1625" s="134"/>
      <c r="F1625" s="134"/>
      <c r="G1625" s="134"/>
      <c r="H1625" s="134"/>
      <c r="I1625" s="132"/>
      <c r="J1625" s="30"/>
      <c r="K1625" s="130"/>
      <c r="L1625" s="30"/>
      <c r="M1625" s="128"/>
      <c r="N1625" s="28"/>
      <c r="O1625" s="34"/>
      <c r="P1625" s="64"/>
      <c r="Q1625" s="35"/>
    </row>
    <row r="1626" spans="1:17" ht="15" customHeight="1" x14ac:dyDescent="0.2">
      <c r="A1626" s="127" t="s">
        <v>928</v>
      </c>
      <c r="B1626" s="135" t="s">
        <v>2525</v>
      </c>
      <c r="C1626" s="127" t="s">
        <v>56</v>
      </c>
      <c r="D1626" s="28"/>
      <c r="E1626" s="133">
        <v>43334</v>
      </c>
      <c r="F1626" s="133">
        <v>43335</v>
      </c>
      <c r="G1626" s="133">
        <v>43363</v>
      </c>
      <c r="H1626" s="133">
        <v>43341</v>
      </c>
      <c r="I1626" s="131" t="s">
        <v>16</v>
      </c>
      <c r="J1626" s="30"/>
      <c r="K1626" s="129" t="s">
        <v>94</v>
      </c>
      <c r="L1626" s="30"/>
      <c r="M1626" s="127" t="s">
        <v>14</v>
      </c>
      <c r="N1626" s="28"/>
      <c r="O1626" s="33"/>
      <c r="P1626" s="63"/>
      <c r="Q1626" s="35"/>
    </row>
    <row r="1627" spans="1:17" ht="15" customHeight="1" x14ac:dyDescent="0.2">
      <c r="A1627" s="128"/>
      <c r="B1627" s="136"/>
      <c r="C1627" s="128"/>
      <c r="D1627" s="28"/>
      <c r="E1627" s="134"/>
      <c r="F1627" s="134"/>
      <c r="G1627" s="134"/>
      <c r="H1627" s="134"/>
      <c r="I1627" s="132"/>
      <c r="J1627" s="30"/>
      <c r="K1627" s="130"/>
      <c r="L1627" s="30"/>
      <c r="M1627" s="128"/>
      <c r="N1627" s="28"/>
      <c r="O1627" s="34"/>
      <c r="P1627" s="64"/>
      <c r="Q1627" s="35"/>
    </row>
    <row r="1628" spans="1:17" ht="15" customHeight="1" x14ac:dyDescent="0.2">
      <c r="A1628" s="127" t="s">
        <v>929</v>
      </c>
      <c r="B1628" s="135" t="s">
        <v>2526</v>
      </c>
      <c r="C1628" s="127" t="s">
        <v>56</v>
      </c>
      <c r="D1628" s="28"/>
      <c r="E1628" s="133">
        <v>43334</v>
      </c>
      <c r="F1628" s="133">
        <v>43335</v>
      </c>
      <c r="G1628" s="133">
        <v>43363</v>
      </c>
      <c r="H1628" s="133">
        <v>43336</v>
      </c>
      <c r="I1628" s="131" t="s">
        <v>16</v>
      </c>
      <c r="J1628" s="30"/>
      <c r="K1628" s="129" t="s">
        <v>94</v>
      </c>
      <c r="L1628" s="30"/>
      <c r="M1628" s="127" t="s">
        <v>14</v>
      </c>
      <c r="N1628" s="28"/>
      <c r="O1628" s="33"/>
      <c r="P1628" s="63"/>
      <c r="Q1628" s="35"/>
    </row>
    <row r="1629" spans="1:17" ht="15" customHeight="1" x14ac:dyDescent="0.2">
      <c r="A1629" s="128"/>
      <c r="B1629" s="136"/>
      <c r="C1629" s="128"/>
      <c r="D1629" s="28"/>
      <c r="E1629" s="134"/>
      <c r="F1629" s="134"/>
      <c r="G1629" s="134"/>
      <c r="H1629" s="134"/>
      <c r="I1629" s="132"/>
      <c r="J1629" s="30"/>
      <c r="K1629" s="130"/>
      <c r="L1629" s="30"/>
      <c r="M1629" s="128"/>
      <c r="N1629" s="28"/>
      <c r="O1629" s="34"/>
      <c r="P1629" s="64"/>
      <c r="Q1629" s="35"/>
    </row>
    <row r="1630" spans="1:17" ht="15" customHeight="1" x14ac:dyDescent="0.2">
      <c r="A1630" s="127" t="s">
        <v>930</v>
      </c>
      <c r="B1630" s="135" t="s">
        <v>2527</v>
      </c>
      <c r="C1630" s="127" t="s">
        <v>56</v>
      </c>
      <c r="D1630" s="28"/>
      <c r="E1630" s="133">
        <v>43334</v>
      </c>
      <c r="F1630" s="133">
        <v>43335</v>
      </c>
      <c r="G1630" s="133">
        <v>43363</v>
      </c>
      <c r="H1630" s="133">
        <v>43362</v>
      </c>
      <c r="I1630" s="131" t="s">
        <v>16</v>
      </c>
      <c r="J1630" s="30"/>
      <c r="K1630" s="129" t="s">
        <v>94</v>
      </c>
      <c r="L1630" s="30"/>
      <c r="M1630" s="127" t="s">
        <v>17</v>
      </c>
      <c r="N1630" s="28"/>
      <c r="O1630" s="33" t="s">
        <v>20</v>
      </c>
      <c r="P1630" s="63" t="s">
        <v>2606</v>
      </c>
      <c r="Q1630" s="35"/>
    </row>
    <row r="1631" spans="1:17" ht="15" customHeight="1" x14ac:dyDescent="0.2">
      <c r="A1631" s="128"/>
      <c r="B1631" s="136"/>
      <c r="C1631" s="128"/>
      <c r="D1631" s="28"/>
      <c r="E1631" s="134"/>
      <c r="F1631" s="134"/>
      <c r="G1631" s="134"/>
      <c r="H1631" s="134"/>
      <c r="I1631" s="132"/>
      <c r="J1631" s="30"/>
      <c r="K1631" s="130"/>
      <c r="L1631" s="30"/>
      <c r="M1631" s="128"/>
      <c r="N1631" s="28"/>
      <c r="O1631" s="34"/>
      <c r="P1631" s="64"/>
      <c r="Q1631" s="35"/>
    </row>
    <row r="1632" spans="1:17" ht="15" customHeight="1" x14ac:dyDescent="0.2">
      <c r="A1632" s="127" t="s">
        <v>931</v>
      </c>
      <c r="B1632" s="135" t="s">
        <v>2528</v>
      </c>
      <c r="C1632" s="127" t="s">
        <v>56</v>
      </c>
      <c r="D1632" s="28"/>
      <c r="E1632" s="133">
        <v>43334</v>
      </c>
      <c r="F1632" s="133">
        <v>43335</v>
      </c>
      <c r="G1632" s="133">
        <v>43363</v>
      </c>
      <c r="H1632" s="133">
        <v>43336</v>
      </c>
      <c r="I1632" s="131" t="s">
        <v>16</v>
      </c>
      <c r="J1632" s="30"/>
      <c r="K1632" s="129" t="s">
        <v>94</v>
      </c>
      <c r="L1632" s="30"/>
      <c r="M1632" s="127" t="s">
        <v>14</v>
      </c>
      <c r="N1632" s="28"/>
      <c r="O1632" s="33"/>
      <c r="P1632" s="63"/>
      <c r="Q1632" s="35"/>
    </row>
    <row r="1633" spans="1:17" ht="15" customHeight="1" x14ac:dyDescent="0.2">
      <c r="A1633" s="128"/>
      <c r="B1633" s="136"/>
      <c r="C1633" s="128"/>
      <c r="D1633" s="28"/>
      <c r="E1633" s="134"/>
      <c r="F1633" s="134"/>
      <c r="G1633" s="134"/>
      <c r="H1633" s="134"/>
      <c r="I1633" s="132"/>
      <c r="J1633" s="30"/>
      <c r="K1633" s="130"/>
      <c r="L1633" s="30"/>
      <c r="M1633" s="128"/>
      <c r="N1633" s="28"/>
      <c r="O1633" s="34"/>
      <c r="P1633" s="64"/>
      <c r="Q1633" s="35"/>
    </row>
    <row r="1634" spans="1:17" ht="15" customHeight="1" x14ac:dyDescent="0.2">
      <c r="A1634" s="127" t="s">
        <v>932</v>
      </c>
      <c r="B1634" s="135" t="s">
        <v>2529</v>
      </c>
      <c r="C1634" s="127" t="s">
        <v>56</v>
      </c>
      <c r="D1634" s="28"/>
      <c r="E1634" s="133">
        <v>43334</v>
      </c>
      <c r="F1634" s="133">
        <v>43335</v>
      </c>
      <c r="G1634" s="133">
        <v>43363</v>
      </c>
      <c r="H1634" s="133">
        <v>43388</v>
      </c>
      <c r="I1634" s="131" t="s">
        <v>16</v>
      </c>
      <c r="J1634" s="30"/>
      <c r="K1634" s="129" t="s">
        <v>94</v>
      </c>
      <c r="L1634" s="30"/>
      <c r="M1634" s="127" t="s">
        <v>14</v>
      </c>
      <c r="N1634" s="28"/>
      <c r="O1634" s="33"/>
      <c r="P1634" s="63"/>
      <c r="Q1634" s="35"/>
    </row>
    <row r="1635" spans="1:17" ht="15" customHeight="1" x14ac:dyDescent="0.2">
      <c r="A1635" s="128"/>
      <c r="B1635" s="136"/>
      <c r="C1635" s="128"/>
      <c r="D1635" s="28"/>
      <c r="E1635" s="134"/>
      <c r="F1635" s="134"/>
      <c r="G1635" s="134"/>
      <c r="H1635" s="134"/>
      <c r="I1635" s="132"/>
      <c r="J1635" s="30"/>
      <c r="K1635" s="130"/>
      <c r="L1635" s="30"/>
      <c r="M1635" s="128"/>
      <c r="N1635" s="28"/>
      <c r="O1635" s="34"/>
      <c r="P1635" s="64"/>
      <c r="Q1635" s="35"/>
    </row>
    <row r="1636" spans="1:17" ht="15" customHeight="1" x14ac:dyDescent="0.2">
      <c r="A1636" s="127" t="s">
        <v>933</v>
      </c>
      <c r="B1636" s="135" t="s">
        <v>2515</v>
      </c>
      <c r="C1636" s="127" t="s">
        <v>56</v>
      </c>
      <c r="D1636" s="28"/>
      <c r="E1636" s="133">
        <v>43335</v>
      </c>
      <c r="F1636" s="133">
        <v>43336</v>
      </c>
      <c r="G1636" s="133">
        <v>43364</v>
      </c>
      <c r="H1636" s="133">
        <v>43336</v>
      </c>
      <c r="I1636" s="131" t="s">
        <v>16</v>
      </c>
      <c r="J1636" s="30"/>
      <c r="K1636" s="129" t="s">
        <v>94</v>
      </c>
      <c r="L1636" s="30"/>
      <c r="M1636" s="127" t="s">
        <v>70</v>
      </c>
      <c r="N1636" s="28"/>
      <c r="O1636" s="33"/>
      <c r="P1636" s="63"/>
      <c r="Q1636" s="35"/>
    </row>
    <row r="1637" spans="1:17" ht="15" customHeight="1" x14ac:dyDescent="0.2">
      <c r="A1637" s="128"/>
      <c r="B1637" s="136"/>
      <c r="C1637" s="128"/>
      <c r="D1637" s="28"/>
      <c r="E1637" s="134"/>
      <c r="F1637" s="134"/>
      <c r="G1637" s="134"/>
      <c r="H1637" s="134"/>
      <c r="I1637" s="132"/>
      <c r="J1637" s="30"/>
      <c r="K1637" s="130"/>
      <c r="L1637" s="30"/>
      <c r="M1637" s="128"/>
      <c r="N1637" s="28"/>
      <c r="O1637" s="34"/>
      <c r="P1637" s="64"/>
      <c r="Q1637" s="35"/>
    </row>
    <row r="1638" spans="1:17" ht="15" customHeight="1" x14ac:dyDescent="0.2">
      <c r="A1638" s="127" t="s">
        <v>934</v>
      </c>
      <c r="B1638" s="135" t="s">
        <v>2516</v>
      </c>
      <c r="C1638" s="127" t="s">
        <v>56</v>
      </c>
      <c r="D1638" s="28"/>
      <c r="E1638" s="133">
        <v>43335</v>
      </c>
      <c r="F1638" s="133">
        <v>43336</v>
      </c>
      <c r="G1638" s="133">
        <v>43364</v>
      </c>
      <c r="H1638" s="133">
        <v>43347</v>
      </c>
      <c r="I1638" s="131" t="s">
        <v>16</v>
      </c>
      <c r="J1638" s="30"/>
      <c r="K1638" s="129" t="s">
        <v>94</v>
      </c>
      <c r="L1638" s="30"/>
      <c r="M1638" s="127" t="s">
        <v>14</v>
      </c>
      <c r="N1638" s="28"/>
      <c r="O1638" s="33"/>
      <c r="P1638" s="63"/>
      <c r="Q1638" s="35"/>
    </row>
    <row r="1639" spans="1:17" ht="15" customHeight="1" x14ac:dyDescent="0.2">
      <c r="A1639" s="128"/>
      <c r="B1639" s="136"/>
      <c r="C1639" s="128"/>
      <c r="D1639" s="28"/>
      <c r="E1639" s="134"/>
      <c r="F1639" s="134"/>
      <c r="G1639" s="134"/>
      <c r="H1639" s="134"/>
      <c r="I1639" s="132"/>
      <c r="J1639" s="30"/>
      <c r="K1639" s="130"/>
      <c r="L1639" s="30"/>
      <c r="M1639" s="128"/>
      <c r="N1639" s="28"/>
      <c r="O1639" s="34"/>
      <c r="P1639" s="64"/>
      <c r="Q1639" s="35"/>
    </row>
    <row r="1640" spans="1:17" ht="15" customHeight="1" x14ac:dyDescent="0.2">
      <c r="A1640" s="127" t="s">
        <v>935</v>
      </c>
      <c r="B1640" s="135" t="s">
        <v>2517</v>
      </c>
      <c r="C1640" s="127" t="s">
        <v>56</v>
      </c>
      <c r="D1640" s="28"/>
      <c r="E1640" s="133">
        <v>43335</v>
      </c>
      <c r="F1640" s="133">
        <v>43336</v>
      </c>
      <c r="G1640" s="133">
        <v>43364</v>
      </c>
      <c r="H1640" s="133">
        <v>43342</v>
      </c>
      <c r="I1640" s="131" t="s">
        <v>16</v>
      </c>
      <c r="J1640" s="30"/>
      <c r="K1640" s="129" t="s">
        <v>94</v>
      </c>
      <c r="L1640" s="30"/>
      <c r="M1640" s="127" t="s">
        <v>14</v>
      </c>
      <c r="N1640" s="28"/>
      <c r="O1640" s="33"/>
      <c r="P1640" s="63"/>
      <c r="Q1640" s="35"/>
    </row>
    <row r="1641" spans="1:17" ht="15" customHeight="1" x14ac:dyDescent="0.2">
      <c r="A1641" s="128"/>
      <c r="B1641" s="136"/>
      <c r="C1641" s="128"/>
      <c r="D1641" s="28"/>
      <c r="E1641" s="134"/>
      <c r="F1641" s="134"/>
      <c r="G1641" s="134"/>
      <c r="H1641" s="134"/>
      <c r="I1641" s="132"/>
      <c r="J1641" s="30"/>
      <c r="K1641" s="130"/>
      <c r="L1641" s="30"/>
      <c r="M1641" s="128"/>
      <c r="N1641" s="28"/>
      <c r="O1641" s="34"/>
      <c r="P1641" s="64"/>
      <c r="Q1641" s="35"/>
    </row>
    <row r="1642" spans="1:17" ht="15" customHeight="1" x14ac:dyDescent="0.2">
      <c r="A1642" s="127" t="s">
        <v>936</v>
      </c>
      <c r="B1642" s="135" t="s">
        <v>2530</v>
      </c>
      <c r="C1642" s="127" t="s">
        <v>56</v>
      </c>
      <c r="D1642" s="28"/>
      <c r="E1642" s="133">
        <v>43336</v>
      </c>
      <c r="F1642" s="133">
        <v>43340</v>
      </c>
      <c r="G1642" s="133">
        <v>43367</v>
      </c>
      <c r="H1642" s="133">
        <v>43346</v>
      </c>
      <c r="I1642" s="131" t="s">
        <v>16</v>
      </c>
      <c r="J1642" s="30"/>
      <c r="K1642" s="129" t="s">
        <v>94</v>
      </c>
      <c r="L1642" s="30"/>
      <c r="M1642" s="127" t="s">
        <v>15</v>
      </c>
      <c r="N1642" s="28"/>
      <c r="O1642" s="33" t="s">
        <v>82</v>
      </c>
      <c r="P1642" s="63"/>
      <c r="Q1642" s="35"/>
    </row>
    <row r="1643" spans="1:17" ht="15" customHeight="1" x14ac:dyDescent="0.2">
      <c r="A1643" s="128"/>
      <c r="B1643" s="136"/>
      <c r="C1643" s="128"/>
      <c r="D1643" s="28"/>
      <c r="E1643" s="134"/>
      <c r="F1643" s="134"/>
      <c r="G1643" s="134"/>
      <c r="H1643" s="134"/>
      <c r="I1643" s="132"/>
      <c r="J1643" s="30"/>
      <c r="K1643" s="130"/>
      <c r="L1643" s="30"/>
      <c r="M1643" s="128"/>
      <c r="N1643" s="28"/>
      <c r="O1643" s="34"/>
      <c r="P1643" s="64"/>
      <c r="Q1643" s="35"/>
    </row>
    <row r="1644" spans="1:17" ht="15" customHeight="1" x14ac:dyDescent="0.2">
      <c r="A1644" s="127" t="s">
        <v>937</v>
      </c>
      <c r="B1644" s="135" t="s">
        <v>2531</v>
      </c>
      <c r="C1644" s="127" t="s">
        <v>56</v>
      </c>
      <c r="D1644" s="28"/>
      <c r="E1644" s="133">
        <v>43336</v>
      </c>
      <c r="F1644" s="133">
        <v>43340</v>
      </c>
      <c r="G1644" s="133">
        <v>43367</v>
      </c>
      <c r="H1644" s="133">
        <v>43342</v>
      </c>
      <c r="I1644" s="131" t="s">
        <v>16</v>
      </c>
      <c r="J1644" s="30"/>
      <c r="K1644" s="129" t="s">
        <v>94</v>
      </c>
      <c r="L1644" s="30"/>
      <c r="M1644" s="127" t="s">
        <v>14</v>
      </c>
      <c r="N1644" s="28"/>
      <c r="O1644" s="33"/>
      <c r="P1644" s="63"/>
      <c r="Q1644" s="35"/>
    </row>
    <row r="1645" spans="1:17" ht="15" customHeight="1" x14ac:dyDescent="0.2">
      <c r="A1645" s="128"/>
      <c r="B1645" s="136"/>
      <c r="C1645" s="128"/>
      <c r="D1645" s="28"/>
      <c r="E1645" s="134"/>
      <c r="F1645" s="134"/>
      <c r="G1645" s="134"/>
      <c r="H1645" s="134"/>
      <c r="I1645" s="132"/>
      <c r="J1645" s="30"/>
      <c r="K1645" s="130"/>
      <c r="L1645" s="30"/>
      <c r="M1645" s="128"/>
      <c r="N1645" s="28"/>
      <c r="O1645" s="34"/>
      <c r="P1645" s="64"/>
      <c r="Q1645" s="35"/>
    </row>
    <row r="1646" spans="1:17" ht="15" customHeight="1" x14ac:dyDescent="0.2">
      <c r="A1646" s="127" t="s">
        <v>938</v>
      </c>
      <c r="B1646" s="62" t="s">
        <v>2521</v>
      </c>
      <c r="C1646" s="127" t="s">
        <v>56</v>
      </c>
      <c r="D1646" s="28"/>
      <c r="E1646" s="133">
        <v>43336</v>
      </c>
      <c r="F1646" s="133">
        <v>43340</v>
      </c>
      <c r="G1646" s="133">
        <v>43367</v>
      </c>
      <c r="H1646" s="133">
        <v>43343</v>
      </c>
      <c r="I1646" s="131" t="s">
        <v>16</v>
      </c>
      <c r="J1646" s="30"/>
      <c r="K1646" s="129" t="s">
        <v>94</v>
      </c>
      <c r="L1646" s="30"/>
      <c r="M1646" s="127" t="s">
        <v>14</v>
      </c>
      <c r="N1646" s="28"/>
      <c r="O1646" s="33"/>
      <c r="P1646" s="63"/>
      <c r="Q1646" s="35"/>
    </row>
    <row r="1647" spans="1:17" ht="15" customHeight="1" x14ac:dyDescent="0.2">
      <c r="A1647" s="128"/>
      <c r="B1647" s="90" t="s">
        <v>2522</v>
      </c>
      <c r="C1647" s="128"/>
      <c r="D1647" s="28"/>
      <c r="E1647" s="134"/>
      <c r="F1647" s="134"/>
      <c r="G1647" s="134"/>
      <c r="H1647" s="134"/>
      <c r="I1647" s="132"/>
      <c r="J1647" s="30"/>
      <c r="K1647" s="130"/>
      <c r="L1647" s="30"/>
      <c r="M1647" s="128"/>
      <c r="N1647" s="28"/>
      <c r="O1647" s="34"/>
      <c r="P1647" s="64"/>
      <c r="Q1647" s="35"/>
    </row>
    <row r="1648" spans="1:17" ht="15" customHeight="1" x14ac:dyDescent="0.2">
      <c r="A1648" s="127" t="s">
        <v>939</v>
      </c>
      <c r="B1648" s="135" t="s">
        <v>2532</v>
      </c>
      <c r="C1648" s="127" t="s">
        <v>56</v>
      </c>
      <c r="D1648" s="28"/>
      <c r="E1648" s="133">
        <v>43340</v>
      </c>
      <c r="F1648" s="133">
        <v>43341</v>
      </c>
      <c r="G1648" s="133">
        <v>43368</v>
      </c>
      <c r="H1648" s="133">
        <v>43341</v>
      </c>
      <c r="I1648" s="131" t="s">
        <v>16</v>
      </c>
      <c r="J1648" s="30"/>
      <c r="K1648" s="129" t="s">
        <v>94</v>
      </c>
      <c r="L1648" s="30"/>
      <c r="M1648" s="127" t="s">
        <v>70</v>
      </c>
      <c r="N1648" s="28"/>
      <c r="O1648" s="33"/>
      <c r="P1648" s="63" t="s">
        <v>2536</v>
      </c>
      <c r="Q1648" s="35"/>
    </row>
    <row r="1649" spans="1:17" ht="15" customHeight="1" x14ac:dyDescent="0.2">
      <c r="A1649" s="128"/>
      <c r="B1649" s="136"/>
      <c r="C1649" s="128"/>
      <c r="D1649" s="28"/>
      <c r="E1649" s="134"/>
      <c r="F1649" s="134"/>
      <c r="G1649" s="134"/>
      <c r="H1649" s="134"/>
      <c r="I1649" s="132"/>
      <c r="J1649" s="30"/>
      <c r="K1649" s="130"/>
      <c r="L1649" s="30"/>
      <c r="M1649" s="128"/>
      <c r="N1649" s="28"/>
      <c r="O1649" s="34"/>
      <c r="P1649" s="64"/>
      <c r="Q1649" s="35"/>
    </row>
    <row r="1650" spans="1:17" ht="15" customHeight="1" x14ac:dyDescent="0.2">
      <c r="A1650" s="127" t="s">
        <v>940</v>
      </c>
      <c r="B1650" s="135" t="s">
        <v>2533</v>
      </c>
      <c r="C1650" s="127" t="s">
        <v>56</v>
      </c>
      <c r="D1650" s="28"/>
      <c r="E1650" s="133">
        <v>43340</v>
      </c>
      <c r="F1650" s="133">
        <v>43341</v>
      </c>
      <c r="G1650" s="133">
        <v>43368</v>
      </c>
      <c r="H1650" s="133">
        <v>43340</v>
      </c>
      <c r="I1650" s="131" t="s">
        <v>16</v>
      </c>
      <c r="J1650" s="30"/>
      <c r="K1650" s="129" t="s">
        <v>94</v>
      </c>
      <c r="L1650" s="30"/>
      <c r="M1650" s="127" t="s">
        <v>17</v>
      </c>
      <c r="N1650" s="28"/>
      <c r="O1650" s="33" t="s">
        <v>82</v>
      </c>
      <c r="P1650" s="63"/>
      <c r="Q1650" s="35"/>
    </row>
    <row r="1651" spans="1:17" ht="15" customHeight="1" x14ac:dyDescent="0.2">
      <c r="A1651" s="128"/>
      <c r="B1651" s="136"/>
      <c r="C1651" s="128"/>
      <c r="D1651" s="28"/>
      <c r="E1651" s="134"/>
      <c r="F1651" s="134"/>
      <c r="G1651" s="134"/>
      <c r="H1651" s="134"/>
      <c r="I1651" s="132"/>
      <c r="J1651" s="30"/>
      <c r="K1651" s="130"/>
      <c r="L1651" s="30"/>
      <c r="M1651" s="128"/>
      <c r="N1651" s="28"/>
      <c r="O1651" s="34"/>
      <c r="P1651" s="64"/>
      <c r="Q1651" s="35"/>
    </row>
    <row r="1652" spans="1:17" ht="15" customHeight="1" x14ac:dyDescent="0.2">
      <c r="A1652" s="127" t="s">
        <v>941</v>
      </c>
      <c r="B1652" s="135" t="s">
        <v>2534</v>
      </c>
      <c r="C1652" s="127" t="s">
        <v>56</v>
      </c>
      <c r="D1652" s="28"/>
      <c r="E1652" s="133">
        <v>43341</v>
      </c>
      <c r="F1652" s="133">
        <v>43342</v>
      </c>
      <c r="G1652" s="133">
        <v>43369</v>
      </c>
      <c r="H1652" s="133">
        <v>43354</v>
      </c>
      <c r="I1652" s="131" t="s">
        <v>16</v>
      </c>
      <c r="J1652" s="30"/>
      <c r="K1652" s="129" t="s">
        <v>94</v>
      </c>
      <c r="L1652" s="30"/>
      <c r="M1652" s="127" t="s">
        <v>14</v>
      </c>
      <c r="N1652" s="28"/>
      <c r="O1652" s="33"/>
      <c r="P1652" s="63"/>
      <c r="Q1652" s="35"/>
    </row>
    <row r="1653" spans="1:17" ht="15" customHeight="1" x14ac:dyDescent="0.2">
      <c r="A1653" s="128"/>
      <c r="B1653" s="136"/>
      <c r="C1653" s="128"/>
      <c r="D1653" s="28"/>
      <c r="E1653" s="134"/>
      <c r="F1653" s="134"/>
      <c r="G1653" s="134"/>
      <c r="H1653" s="134"/>
      <c r="I1653" s="132"/>
      <c r="J1653" s="30"/>
      <c r="K1653" s="130"/>
      <c r="L1653" s="30"/>
      <c r="M1653" s="128"/>
      <c r="N1653" s="28"/>
      <c r="O1653" s="34"/>
      <c r="P1653" s="64"/>
      <c r="Q1653" s="35"/>
    </row>
    <row r="1654" spans="1:17" ht="15" customHeight="1" x14ac:dyDescent="0.2">
      <c r="A1654" s="127" t="s">
        <v>942</v>
      </c>
      <c r="B1654" s="135" t="s">
        <v>2535</v>
      </c>
      <c r="C1654" s="127" t="s">
        <v>56</v>
      </c>
      <c r="D1654" s="28"/>
      <c r="E1654" s="133">
        <v>43341</v>
      </c>
      <c r="F1654" s="133">
        <v>43342</v>
      </c>
      <c r="G1654" s="133">
        <v>43369</v>
      </c>
      <c r="H1654" s="133">
        <v>43369</v>
      </c>
      <c r="I1654" s="131" t="s">
        <v>16</v>
      </c>
      <c r="J1654" s="30"/>
      <c r="K1654" s="129" t="s">
        <v>94</v>
      </c>
      <c r="L1654" s="30"/>
      <c r="M1654" s="127" t="s">
        <v>14</v>
      </c>
      <c r="N1654" s="28"/>
      <c r="O1654" s="33"/>
      <c r="P1654" s="63" t="s">
        <v>2624</v>
      </c>
      <c r="Q1654" s="35"/>
    </row>
    <row r="1655" spans="1:17" ht="15" customHeight="1" x14ac:dyDescent="0.2">
      <c r="A1655" s="128"/>
      <c r="B1655" s="136"/>
      <c r="C1655" s="128"/>
      <c r="D1655" s="28"/>
      <c r="E1655" s="134"/>
      <c r="F1655" s="134"/>
      <c r="G1655" s="134"/>
      <c r="H1655" s="134"/>
      <c r="I1655" s="132"/>
      <c r="J1655" s="30"/>
      <c r="K1655" s="130"/>
      <c r="L1655" s="30"/>
      <c r="M1655" s="128"/>
      <c r="N1655" s="28"/>
      <c r="O1655" s="34"/>
      <c r="P1655" s="64"/>
      <c r="Q1655" s="35"/>
    </row>
    <row r="1656" spans="1:17" ht="15" customHeight="1" x14ac:dyDescent="0.2">
      <c r="A1656" s="127" t="s">
        <v>943</v>
      </c>
      <c r="B1656" s="135" t="s">
        <v>2537</v>
      </c>
      <c r="C1656" s="127" t="s">
        <v>56</v>
      </c>
      <c r="D1656" s="28"/>
      <c r="E1656" s="133">
        <v>43341</v>
      </c>
      <c r="F1656" s="133">
        <v>43342</v>
      </c>
      <c r="G1656" s="133">
        <v>43369</v>
      </c>
      <c r="H1656" s="133">
        <v>43355</v>
      </c>
      <c r="I1656" s="131" t="s">
        <v>16</v>
      </c>
      <c r="J1656" s="30"/>
      <c r="K1656" s="129" t="s">
        <v>94</v>
      </c>
      <c r="L1656" s="30"/>
      <c r="M1656" s="127" t="s">
        <v>14</v>
      </c>
      <c r="N1656" s="28"/>
      <c r="O1656" s="33"/>
      <c r="P1656" s="63"/>
      <c r="Q1656" s="35"/>
    </row>
    <row r="1657" spans="1:17" ht="15" customHeight="1" x14ac:dyDescent="0.2">
      <c r="A1657" s="128"/>
      <c r="B1657" s="136"/>
      <c r="C1657" s="128"/>
      <c r="D1657" s="28"/>
      <c r="E1657" s="134"/>
      <c r="F1657" s="134"/>
      <c r="G1657" s="134"/>
      <c r="H1657" s="134"/>
      <c r="I1657" s="132"/>
      <c r="J1657" s="30"/>
      <c r="K1657" s="130"/>
      <c r="L1657" s="30"/>
      <c r="M1657" s="128"/>
      <c r="N1657" s="28"/>
      <c r="O1657" s="34"/>
      <c r="P1657" s="64"/>
      <c r="Q1657" s="35"/>
    </row>
    <row r="1658" spans="1:17" ht="15" customHeight="1" x14ac:dyDescent="0.2">
      <c r="A1658" s="127" t="s">
        <v>944</v>
      </c>
      <c r="B1658" s="135" t="s">
        <v>2538</v>
      </c>
      <c r="C1658" s="127" t="s">
        <v>56</v>
      </c>
      <c r="D1658" s="28"/>
      <c r="E1658" s="133">
        <v>43342</v>
      </c>
      <c r="F1658" s="133">
        <v>43343</v>
      </c>
      <c r="G1658" s="133">
        <v>43370</v>
      </c>
      <c r="H1658" s="133">
        <v>43346</v>
      </c>
      <c r="I1658" s="131" t="s">
        <v>16</v>
      </c>
      <c r="J1658" s="30"/>
      <c r="K1658" s="129" t="s">
        <v>94</v>
      </c>
      <c r="L1658" s="30"/>
      <c r="M1658" s="127" t="s">
        <v>14</v>
      </c>
      <c r="N1658" s="28"/>
      <c r="O1658" s="33"/>
      <c r="P1658" s="63"/>
      <c r="Q1658" s="35"/>
    </row>
    <row r="1659" spans="1:17" ht="15" customHeight="1" x14ac:dyDescent="0.2">
      <c r="A1659" s="128"/>
      <c r="B1659" s="136"/>
      <c r="C1659" s="128"/>
      <c r="D1659" s="28"/>
      <c r="E1659" s="134"/>
      <c r="F1659" s="134"/>
      <c r="G1659" s="134"/>
      <c r="H1659" s="134"/>
      <c r="I1659" s="132"/>
      <c r="J1659" s="30"/>
      <c r="K1659" s="130"/>
      <c r="L1659" s="30"/>
      <c r="M1659" s="128"/>
      <c r="N1659" s="28"/>
      <c r="O1659" s="34"/>
      <c r="P1659" s="64"/>
      <c r="Q1659" s="35"/>
    </row>
    <row r="1660" spans="1:17" ht="15.75" customHeight="1" x14ac:dyDescent="0.2">
      <c r="A1660" s="127" t="s">
        <v>945</v>
      </c>
      <c r="B1660" s="135" t="s">
        <v>2540</v>
      </c>
      <c r="C1660" s="127" t="s">
        <v>56</v>
      </c>
      <c r="D1660" s="28"/>
      <c r="E1660" s="133">
        <v>43342</v>
      </c>
      <c r="F1660" s="133">
        <v>43343</v>
      </c>
      <c r="G1660" s="133">
        <v>43370</v>
      </c>
      <c r="H1660" s="133">
        <v>43343</v>
      </c>
      <c r="I1660" s="131" t="s">
        <v>16</v>
      </c>
      <c r="J1660" s="30"/>
      <c r="K1660" s="129" t="s">
        <v>94</v>
      </c>
      <c r="L1660" s="30"/>
      <c r="M1660" s="127" t="s">
        <v>14</v>
      </c>
      <c r="N1660" s="28"/>
      <c r="O1660" s="33"/>
      <c r="P1660" s="63"/>
      <c r="Q1660" s="35"/>
    </row>
    <row r="1661" spans="1:17" ht="15" customHeight="1" x14ac:dyDescent="0.2">
      <c r="A1661" s="128"/>
      <c r="B1661" s="136"/>
      <c r="C1661" s="128"/>
      <c r="D1661" s="28"/>
      <c r="E1661" s="134"/>
      <c r="F1661" s="134"/>
      <c r="G1661" s="134"/>
      <c r="H1661" s="134"/>
      <c r="I1661" s="132"/>
      <c r="J1661" s="30"/>
      <c r="K1661" s="130"/>
      <c r="L1661" s="30"/>
      <c r="M1661" s="128"/>
      <c r="N1661" s="28"/>
      <c r="O1661" s="34"/>
      <c r="P1661" s="64"/>
      <c r="Q1661" s="35"/>
    </row>
    <row r="1662" spans="1:17" ht="15" customHeight="1" x14ac:dyDescent="0.2">
      <c r="A1662" s="127" t="s">
        <v>946</v>
      </c>
      <c r="B1662" s="135" t="s">
        <v>2541</v>
      </c>
      <c r="C1662" s="127" t="s">
        <v>56</v>
      </c>
      <c r="D1662" s="28"/>
      <c r="E1662" s="133">
        <v>43343</v>
      </c>
      <c r="F1662" s="133">
        <v>43346</v>
      </c>
      <c r="G1662" s="133">
        <v>43371</v>
      </c>
      <c r="H1662" s="133">
        <v>43370</v>
      </c>
      <c r="I1662" s="131" t="s">
        <v>16</v>
      </c>
      <c r="J1662" s="30"/>
      <c r="K1662" s="129" t="s">
        <v>94</v>
      </c>
      <c r="L1662" s="30"/>
      <c r="M1662" s="127" t="s">
        <v>2913</v>
      </c>
      <c r="N1662" s="28"/>
      <c r="O1662" s="33"/>
      <c r="P1662" s="63"/>
      <c r="Q1662" s="35"/>
    </row>
    <row r="1663" spans="1:17" ht="15" customHeight="1" x14ac:dyDescent="0.2">
      <c r="A1663" s="128"/>
      <c r="B1663" s="136"/>
      <c r="C1663" s="128"/>
      <c r="D1663" s="28"/>
      <c r="E1663" s="134"/>
      <c r="F1663" s="134"/>
      <c r="G1663" s="134"/>
      <c r="H1663" s="134"/>
      <c r="I1663" s="132"/>
      <c r="J1663" s="30"/>
      <c r="K1663" s="130"/>
      <c r="L1663" s="30"/>
      <c r="M1663" s="128"/>
      <c r="N1663" s="28"/>
      <c r="O1663" s="34"/>
      <c r="P1663" s="64"/>
      <c r="Q1663" s="35"/>
    </row>
    <row r="1664" spans="1:17" ht="17.25" customHeight="1" x14ac:dyDescent="0.2">
      <c r="A1664" s="127" t="s">
        <v>947</v>
      </c>
      <c r="B1664" s="135" t="s">
        <v>2542</v>
      </c>
      <c r="C1664" s="127" t="s">
        <v>56</v>
      </c>
      <c r="D1664" s="28"/>
      <c r="E1664" s="133">
        <v>43343</v>
      </c>
      <c r="F1664" s="133">
        <v>43346</v>
      </c>
      <c r="G1664" s="133">
        <v>43371</v>
      </c>
      <c r="H1664" s="133">
        <v>43343</v>
      </c>
      <c r="I1664" s="131" t="s">
        <v>16</v>
      </c>
      <c r="J1664" s="30"/>
      <c r="K1664" s="129" t="s">
        <v>94</v>
      </c>
      <c r="L1664" s="30"/>
      <c r="M1664" s="127" t="s">
        <v>17</v>
      </c>
      <c r="N1664" s="28"/>
      <c r="O1664" s="33" t="s">
        <v>71</v>
      </c>
      <c r="P1664" s="63"/>
      <c r="Q1664" s="35"/>
    </row>
    <row r="1665" spans="1:17" ht="15" customHeight="1" x14ac:dyDescent="0.2">
      <c r="A1665" s="128"/>
      <c r="B1665" s="136"/>
      <c r="C1665" s="128"/>
      <c r="D1665" s="28"/>
      <c r="E1665" s="134"/>
      <c r="F1665" s="134"/>
      <c r="G1665" s="134"/>
      <c r="H1665" s="134"/>
      <c r="I1665" s="132"/>
      <c r="J1665" s="30"/>
      <c r="K1665" s="130"/>
      <c r="L1665" s="30"/>
      <c r="M1665" s="128"/>
      <c r="N1665" s="28"/>
      <c r="O1665" s="34"/>
      <c r="P1665" s="64"/>
      <c r="Q1665" s="35"/>
    </row>
    <row r="1666" spans="1:17" ht="15" customHeight="1" x14ac:dyDescent="0.2">
      <c r="A1666" s="127" t="s">
        <v>948</v>
      </c>
      <c r="B1666" s="135" t="s">
        <v>2543</v>
      </c>
      <c r="C1666" s="127" t="s">
        <v>56</v>
      </c>
      <c r="D1666" s="28"/>
      <c r="E1666" s="133">
        <v>43343</v>
      </c>
      <c r="F1666" s="133">
        <v>43346</v>
      </c>
      <c r="G1666" s="133">
        <v>43371</v>
      </c>
      <c r="H1666" s="133"/>
      <c r="I1666" s="131" t="s">
        <v>28</v>
      </c>
      <c r="J1666" s="30"/>
      <c r="K1666" s="129" t="s">
        <v>86</v>
      </c>
      <c r="L1666" s="30"/>
      <c r="M1666" s="127" t="s">
        <v>73</v>
      </c>
      <c r="N1666" s="28"/>
      <c r="O1666" s="33"/>
      <c r="P1666" s="63"/>
      <c r="Q1666" s="35"/>
    </row>
    <row r="1667" spans="1:17" ht="15" customHeight="1" x14ac:dyDescent="0.2">
      <c r="A1667" s="128"/>
      <c r="B1667" s="136"/>
      <c r="C1667" s="128"/>
      <c r="D1667" s="28"/>
      <c r="E1667" s="134"/>
      <c r="F1667" s="134"/>
      <c r="G1667" s="134"/>
      <c r="H1667" s="134"/>
      <c r="I1667" s="132"/>
      <c r="J1667" s="30"/>
      <c r="K1667" s="130"/>
      <c r="L1667" s="30"/>
      <c r="M1667" s="128"/>
      <c r="N1667" s="28"/>
      <c r="O1667" s="34"/>
      <c r="P1667" s="64"/>
      <c r="Q1667" s="35"/>
    </row>
    <row r="1668" spans="1:17" ht="15" customHeight="1" x14ac:dyDescent="0.2">
      <c r="A1668" s="127" t="s">
        <v>949</v>
      </c>
      <c r="B1668" s="135" t="s">
        <v>2544</v>
      </c>
      <c r="C1668" s="127" t="s">
        <v>56</v>
      </c>
      <c r="D1668" s="28"/>
      <c r="E1668" s="133">
        <v>43343</v>
      </c>
      <c r="F1668" s="133">
        <v>43346</v>
      </c>
      <c r="G1668" s="133">
        <v>43371</v>
      </c>
      <c r="H1668" s="133">
        <v>43354</v>
      </c>
      <c r="I1668" s="131" t="s">
        <v>16</v>
      </c>
      <c r="J1668" s="30"/>
      <c r="K1668" s="129" t="s">
        <v>94</v>
      </c>
      <c r="L1668" s="30"/>
      <c r="M1668" s="127" t="s">
        <v>14</v>
      </c>
      <c r="N1668" s="28"/>
      <c r="O1668" s="33"/>
      <c r="P1668" s="63"/>
      <c r="Q1668" s="35"/>
    </row>
    <row r="1669" spans="1:17" ht="15" customHeight="1" x14ac:dyDescent="0.2">
      <c r="A1669" s="128"/>
      <c r="B1669" s="136"/>
      <c r="C1669" s="128"/>
      <c r="D1669" s="28"/>
      <c r="E1669" s="134"/>
      <c r="F1669" s="134"/>
      <c r="G1669" s="134"/>
      <c r="H1669" s="134"/>
      <c r="I1669" s="132"/>
      <c r="J1669" s="30"/>
      <c r="K1669" s="130"/>
      <c r="L1669" s="30"/>
      <c r="M1669" s="128"/>
      <c r="N1669" s="28"/>
      <c r="O1669" s="34"/>
      <c r="P1669" s="64"/>
      <c r="Q1669" s="35"/>
    </row>
    <row r="1670" spans="1:17" ht="15" customHeight="1" x14ac:dyDescent="0.2">
      <c r="A1670" s="127" t="s">
        <v>950</v>
      </c>
      <c r="B1670" s="135" t="s">
        <v>2545</v>
      </c>
      <c r="C1670" s="127" t="s">
        <v>57</v>
      </c>
      <c r="D1670" s="28"/>
      <c r="E1670" s="133">
        <v>43346</v>
      </c>
      <c r="F1670" s="133">
        <v>43347</v>
      </c>
      <c r="G1670" s="133">
        <v>43374</v>
      </c>
      <c r="H1670" s="133">
        <v>43361</v>
      </c>
      <c r="I1670" s="131" t="s">
        <v>16</v>
      </c>
      <c r="J1670" s="30"/>
      <c r="K1670" s="129" t="s">
        <v>94</v>
      </c>
      <c r="L1670" s="30"/>
      <c r="M1670" s="127" t="s">
        <v>15</v>
      </c>
      <c r="N1670" s="28"/>
      <c r="O1670" s="33" t="s">
        <v>82</v>
      </c>
      <c r="P1670" s="63"/>
      <c r="Q1670" s="35"/>
    </row>
    <row r="1671" spans="1:17" ht="15" customHeight="1" x14ac:dyDescent="0.2">
      <c r="A1671" s="128"/>
      <c r="B1671" s="136"/>
      <c r="C1671" s="128"/>
      <c r="D1671" s="28"/>
      <c r="E1671" s="134"/>
      <c r="F1671" s="134"/>
      <c r="G1671" s="134"/>
      <c r="H1671" s="134"/>
      <c r="I1671" s="132"/>
      <c r="J1671" s="30"/>
      <c r="K1671" s="130"/>
      <c r="L1671" s="30"/>
      <c r="M1671" s="128"/>
      <c r="N1671" s="28"/>
      <c r="O1671" s="34"/>
      <c r="P1671" s="64"/>
      <c r="Q1671" s="35"/>
    </row>
    <row r="1672" spans="1:17" ht="15" customHeight="1" x14ac:dyDescent="0.2">
      <c r="A1672" s="127" t="s">
        <v>951</v>
      </c>
      <c r="B1672" s="135" t="s">
        <v>2546</v>
      </c>
      <c r="C1672" s="127" t="s">
        <v>57</v>
      </c>
      <c r="D1672" s="28"/>
      <c r="E1672" s="133">
        <v>43346</v>
      </c>
      <c r="F1672" s="133">
        <v>43347</v>
      </c>
      <c r="G1672" s="133">
        <v>43374</v>
      </c>
      <c r="H1672" s="133">
        <v>43354</v>
      </c>
      <c r="I1672" s="131" t="s">
        <v>16</v>
      </c>
      <c r="J1672" s="30"/>
      <c r="K1672" s="129" t="s">
        <v>94</v>
      </c>
      <c r="L1672" s="30"/>
      <c r="M1672" s="127" t="s">
        <v>14</v>
      </c>
      <c r="N1672" s="28"/>
      <c r="O1672" s="33"/>
      <c r="P1672" s="63"/>
      <c r="Q1672" s="35"/>
    </row>
    <row r="1673" spans="1:17" ht="15" customHeight="1" x14ac:dyDescent="0.2">
      <c r="A1673" s="128"/>
      <c r="B1673" s="136"/>
      <c r="C1673" s="128"/>
      <c r="D1673" s="28"/>
      <c r="E1673" s="134"/>
      <c r="F1673" s="134"/>
      <c r="G1673" s="134"/>
      <c r="H1673" s="134"/>
      <c r="I1673" s="132"/>
      <c r="J1673" s="30"/>
      <c r="K1673" s="130"/>
      <c r="L1673" s="30"/>
      <c r="M1673" s="128"/>
      <c r="N1673" s="28"/>
      <c r="O1673" s="34"/>
      <c r="P1673" s="64"/>
      <c r="Q1673" s="35"/>
    </row>
    <row r="1674" spans="1:17" ht="15" customHeight="1" x14ac:dyDescent="0.2">
      <c r="A1674" s="127" t="s">
        <v>952</v>
      </c>
      <c r="B1674" s="135" t="s">
        <v>2548</v>
      </c>
      <c r="C1674" s="127" t="s">
        <v>57</v>
      </c>
      <c r="D1674" s="28"/>
      <c r="E1674" s="133">
        <v>43346</v>
      </c>
      <c r="F1674" s="133">
        <v>43347</v>
      </c>
      <c r="G1674" s="133">
        <v>43374</v>
      </c>
      <c r="H1674" s="133">
        <v>43375</v>
      </c>
      <c r="I1674" s="131" t="s">
        <v>28</v>
      </c>
      <c r="J1674" s="30"/>
      <c r="K1674" s="129" t="s">
        <v>94</v>
      </c>
      <c r="L1674" s="30"/>
      <c r="M1674" s="127" t="s">
        <v>14</v>
      </c>
      <c r="N1674" s="28"/>
      <c r="O1674" s="33"/>
      <c r="P1674" s="63"/>
      <c r="Q1674" s="35"/>
    </row>
    <row r="1675" spans="1:17" ht="15" customHeight="1" x14ac:dyDescent="0.2">
      <c r="A1675" s="128"/>
      <c r="B1675" s="136"/>
      <c r="C1675" s="128"/>
      <c r="D1675" s="28"/>
      <c r="E1675" s="134"/>
      <c r="F1675" s="134"/>
      <c r="G1675" s="134"/>
      <c r="H1675" s="134"/>
      <c r="I1675" s="132"/>
      <c r="J1675" s="30"/>
      <c r="K1675" s="130"/>
      <c r="L1675" s="30"/>
      <c r="M1675" s="128"/>
      <c r="N1675" s="28"/>
      <c r="O1675" s="34"/>
      <c r="P1675" s="64"/>
      <c r="Q1675" s="35"/>
    </row>
    <row r="1676" spans="1:17" ht="15" customHeight="1" x14ac:dyDescent="0.2">
      <c r="A1676" s="127" t="s">
        <v>953</v>
      </c>
      <c r="B1676" s="135" t="s">
        <v>2549</v>
      </c>
      <c r="C1676" s="127" t="s">
        <v>57</v>
      </c>
      <c r="D1676" s="28"/>
      <c r="E1676" s="133">
        <v>43346</v>
      </c>
      <c r="F1676" s="133">
        <v>43347</v>
      </c>
      <c r="G1676" s="133">
        <v>43374</v>
      </c>
      <c r="H1676" s="133">
        <v>43347</v>
      </c>
      <c r="I1676" s="131" t="s">
        <v>16</v>
      </c>
      <c r="J1676" s="30"/>
      <c r="K1676" s="129" t="s">
        <v>94</v>
      </c>
      <c r="L1676" s="30"/>
      <c r="M1676" s="127" t="s">
        <v>15</v>
      </c>
      <c r="N1676" s="28"/>
      <c r="O1676" s="33" t="s">
        <v>82</v>
      </c>
      <c r="P1676" s="63" t="s">
        <v>2556</v>
      </c>
      <c r="Q1676" s="35"/>
    </row>
    <row r="1677" spans="1:17" ht="15" customHeight="1" x14ac:dyDescent="0.2">
      <c r="A1677" s="128"/>
      <c r="B1677" s="136"/>
      <c r="C1677" s="128"/>
      <c r="D1677" s="28"/>
      <c r="E1677" s="134"/>
      <c r="F1677" s="134"/>
      <c r="G1677" s="134"/>
      <c r="H1677" s="134"/>
      <c r="I1677" s="132"/>
      <c r="J1677" s="30"/>
      <c r="K1677" s="130"/>
      <c r="L1677" s="30"/>
      <c r="M1677" s="128"/>
      <c r="N1677" s="28"/>
      <c r="O1677" s="34"/>
      <c r="P1677" s="64"/>
      <c r="Q1677" s="35"/>
    </row>
    <row r="1678" spans="1:17" ht="15" customHeight="1" x14ac:dyDescent="0.2">
      <c r="A1678" s="127" t="s">
        <v>954</v>
      </c>
      <c r="B1678" s="135" t="s">
        <v>2550</v>
      </c>
      <c r="C1678" s="127" t="s">
        <v>57</v>
      </c>
      <c r="D1678" s="28"/>
      <c r="E1678" s="133">
        <v>43346</v>
      </c>
      <c r="F1678" s="133">
        <v>43347</v>
      </c>
      <c r="G1678" s="133">
        <v>43374</v>
      </c>
      <c r="H1678" s="133">
        <v>43374</v>
      </c>
      <c r="I1678" s="131" t="s">
        <v>16</v>
      </c>
      <c r="J1678" s="30"/>
      <c r="K1678" s="129" t="s">
        <v>94</v>
      </c>
      <c r="L1678" s="30"/>
      <c r="M1678" s="127" t="s">
        <v>14</v>
      </c>
      <c r="N1678" s="28"/>
      <c r="O1678" s="33"/>
      <c r="P1678" s="63"/>
      <c r="Q1678" s="35"/>
    </row>
    <row r="1679" spans="1:17" ht="15" customHeight="1" x14ac:dyDescent="0.2">
      <c r="A1679" s="128"/>
      <c r="B1679" s="136"/>
      <c r="C1679" s="128"/>
      <c r="D1679" s="28"/>
      <c r="E1679" s="134"/>
      <c r="F1679" s="134"/>
      <c r="G1679" s="134"/>
      <c r="H1679" s="134"/>
      <c r="I1679" s="132"/>
      <c r="J1679" s="30"/>
      <c r="K1679" s="130"/>
      <c r="L1679" s="30"/>
      <c r="M1679" s="128"/>
      <c r="N1679" s="28"/>
      <c r="O1679" s="34"/>
      <c r="P1679" s="64"/>
      <c r="Q1679" s="35"/>
    </row>
    <row r="1680" spans="1:17" ht="15" customHeight="1" x14ac:dyDescent="0.2">
      <c r="A1680" s="127" t="s">
        <v>955</v>
      </c>
      <c r="B1680" s="135" t="s">
        <v>2551</v>
      </c>
      <c r="C1680" s="127" t="s">
        <v>57</v>
      </c>
      <c r="D1680" s="28"/>
      <c r="E1680" s="133">
        <v>43347</v>
      </c>
      <c r="F1680" s="133">
        <v>43348</v>
      </c>
      <c r="G1680" s="133">
        <v>43375</v>
      </c>
      <c r="H1680" s="133">
        <v>43361</v>
      </c>
      <c r="I1680" s="131" t="s">
        <v>16</v>
      </c>
      <c r="J1680" s="30"/>
      <c r="K1680" s="129" t="s">
        <v>94</v>
      </c>
      <c r="L1680" s="30"/>
      <c r="M1680" s="127" t="s">
        <v>70</v>
      </c>
      <c r="N1680" s="28"/>
      <c r="O1680" s="33"/>
      <c r="P1680" s="63"/>
      <c r="Q1680" s="35"/>
    </row>
    <row r="1681" spans="1:17" ht="15" customHeight="1" x14ac:dyDescent="0.2">
      <c r="A1681" s="128"/>
      <c r="B1681" s="136"/>
      <c r="C1681" s="128"/>
      <c r="D1681" s="28"/>
      <c r="E1681" s="134"/>
      <c r="F1681" s="134"/>
      <c r="G1681" s="134"/>
      <c r="H1681" s="134"/>
      <c r="I1681" s="132"/>
      <c r="J1681" s="30"/>
      <c r="K1681" s="130"/>
      <c r="L1681" s="30"/>
      <c r="M1681" s="128"/>
      <c r="N1681" s="28"/>
      <c r="O1681" s="34"/>
      <c r="P1681" s="64"/>
      <c r="Q1681" s="35"/>
    </row>
    <row r="1682" spans="1:17" ht="15" customHeight="1" x14ac:dyDescent="0.2">
      <c r="A1682" s="127" t="s">
        <v>956</v>
      </c>
      <c r="B1682" s="135" t="s">
        <v>2530</v>
      </c>
      <c r="C1682" s="127" t="s">
        <v>57</v>
      </c>
      <c r="D1682" s="28"/>
      <c r="E1682" s="133">
        <v>43347</v>
      </c>
      <c r="F1682" s="133">
        <v>43348</v>
      </c>
      <c r="G1682" s="133">
        <v>43375</v>
      </c>
      <c r="H1682" s="133">
        <v>43350</v>
      </c>
      <c r="I1682" s="131" t="s">
        <v>16</v>
      </c>
      <c r="J1682" s="30"/>
      <c r="K1682" s="129" t="s">
        <v>94</v>
      </c>
      <c r="L1682" s="30"/>
      <c r="M1682" s="127" t="s">
        <v>14</v>
      </c>
      <c r="N1682" s="28"/>
      <c r="O1682" s="33"/>
      <c r="P1682" s="63"/>
      <c r="Q1682" s="35"/>
    </row>
    <row r="1683" spans="1:17" ht="15" customHeight="1" x14ac:dyDescent="0.2">
      <c r="A1683" s="128"/>
      <c r="B1683" s="136"/>
      <c r="C1683" s="128"/>
      <c r="D1683" s="28"/>
      <c r="E1683" s="134"/>
      <c r="F1683" s="134"/>
      <c r="G1683" s="134"/>
      <c r="H1683" s="134"/>
      <c r="I1683" s="132"/>
      <c r="J1683" s="30"/>
      <c r="K1683" s="130"/>
      <c r="L1683" s="30"/>
      <c r="M1683" s="128"/>
      <c r="N1683" s="28"/>
      <c r="O1683" s="34"/>
      <c r="P1683" s="64"/>
      <c r="Q1683" s="35"/>
    </row>
    <row r="1684" spans="1:17" ht="15" customHeight="1" x14ac:dyDescent="0.2">
      <c r="A1684" s="127" t="s">
        <v>957</v>
      </c>
      <c r="B1684" s="135" t="s">
        <v>2552</v>
      </c>
      <c r="C1684" s="127" t="s">
        <v>57</v>
      </c>
      <c r="D1684" s="28"/>
      <c r="E1684" s="133">
        <v>43347</v>
      </c>
      <c r="F1684" s="133">
        <v>43348</v>
      </c>
      <c r="G1684" s="133">
        <v>43375</v>
      </c>
      <c r="H1684" s="133"/>
      <c r="I1684" s="131" t="s">
        <v>28</v>
      </c>
      <c r="J1684" s="30"/>
      <c r="K1684" s="129" t="s">
        <v>86</v>
      </c>
      <c r="L1684" s="30"/>
      <c r="M1684" s="127" t="s">
        <v>73</v>
      </c>
      <c r="N1684" s="28"/>
      <c r="O1684" s="33"/>
      <c r="P1684" s="63"/>
      <c r="Q1684" s="35"/>
    </row>
    <row r="1685" spans="1:17" ht="15" customHeight="1" x14ac:dyDescent="0.2">
      <c r="A1685" s="128"/>
      <c r="B1685" s="136"/>
      <c r="C1685" s="128"/>
      <c r="D1685" s="28"/>
      <c r="E1685" s="134"/>
      <c r="F1685" s="134"/>
      <c r="G1685" s="134"/>
      <c r="H1685" s="134"/>
      <c r="I1685" s="132"/>
      <c r="J1685" s="30"/>
      <c r="K1685" s="130"/>
      <c r="L1685" s="30"/>
      <c r="M1685" s="128"/>
      <c r="N1685" s="28"/>
      <c r="O1685" s="34"/>
      <c r="P1685" s="64"/>
      <c r="Q1685" s="35"/>
    </row>
    <row r="1686" spans="1:17" ht="15" customHeight="1" x14ac:dyDescent="0.2">
      <c r="A1686" s="127" t="s">
        <v>958</v>
      </c>
      <c r="B1686" s="135" t="s">
        <v>2553</v>
      </c>
      <c r="C1686" s="127" t="s">
        <v>57</v>
      </c>
      <c r="D1686" s="28"/>
      <c r="E1686" s="133">
        <v>43347</v>
      </c>
      <c r="F1686" s="133">
        <v>43348</v>
      </c>
      <c r="G1686" s="133">
        <v>43375</v>
      </c>
      <c r="H1686" s="133">
        <v>43356</v>
      </c>
      <c r="I1686" s="131" t="s">
        <v>16</v>
      </c>
      <c r="J1686" s="30"/>
      <c r="K1686" s="129" t="s">
        <v>94</v>
      </c>
      <c r="L1686" s="30"/>
      <c r="M1686" s="127" t="s">
        <v>14</v>
      </c>
      <c r="N1686" s="28"/>
      <c r="O1686" s="33"/>
      <c r="P1686" s="63"/>
      <c r="Q1686" s="35"/>
    </row>
    <row r="1687" spans="1:17" ht="15" customHeight="1" x14ac:dyDescent="0.2">
      <c r="A1687" s="128"/>
      <c r="B1687" s="136"/>
      <c r="C1687" s="128"/>
      <c r="D1687" s="28"/>
      <c r="E1687" s="134"/>
      <c r="F1687" s="134"/>
      <c r="G1687" s="134"/>
      <c r="H1687" s="134"/>
      <c r="I1687" s="132"/>
      <c r="J1687" s="30"/>
      <c r="K1687" s="130"/>
      <c r="L1687" s="30"/>
      <c r="M1687" s="128"/>
      <c r="N1687" s="28"/>
      <c r="O1687" s="34"/>
      <c r="P1687" s="64"/>
      <c r="Q1687" s="35"/>
    </row>
    <row r="1688" spans="1:17" ht="15" customHeight="1" x14ac:dyDescent="0.2">
      <c r="A1688" s="127" t="s">
        <v>959</v>
      </c>
      <c r="B1688" s="135" t="s">
        <v>2554</v>
      </c>
      <c r="C1688" s="127" t="s">
        <v>57</v>
      </c>
      <c r="D1688" s="28"/>
      <c r="E1688" s="133">
        <v>43347</v>
      </c>
      <c r="F1688" s="133">
        <v>43348</v>
      </c>
      <c r="G1688" s="133">
        <v>43375</v>
      </c>
      <c r="H1688" s="133">
        <v>43347</v>
      </c>
      <c r="I1688" s="131" t="s">
        <v>16</v>
      </c>
      <c r="J1688" s="30"/>
      <c r="K1688" s="129" t="s">
        <v>94</v>
      </c>
      <c r="L1688" s="30"/>
      <c r="M1688" s="127" t="s">
        <v>17</v>
      </c>
      <c r="N1688" s="28"/>
      <c r="O1688" s="33" t="s">
        <v>82</v>
      </c>
      <c r="P1688" s="63" t="s">
        <v>2555</v>
      </c>
      <c r="Q1688" s="35"/>
    </row>
    <row r="1689" spans="1:17" ht="15" customHeight="1" x14ac:dyDescent="0.2">
      <c r="A1689" s="128"/>
      <c r="B1689" s="136"/>
      <c r="C1689" s="128"/>
      <c r="D1689" s="28"/>
      <c r="E1689" s="134"/>
      <c r="F1689" s="134"/>
      <c r="G1689" s="134"/>
      <c r="H1689" s="134"/>
      <c r="I1689" s="132"/>
      <c r="J1689" s="30"/>
      <c r="K1689" s="130"/>
      <c r="L1689" s="30"/>
      <c r="M1689" s="128"/>
      <c r="N1689" s="28"/>
      <c r="O1689" s="34"/>
      <c r="P1689" s="64"/>
      <c r="Q1689" s="35"/>
    </row>
    <row r="1690" spans="1:17" ht="15" customHeight="1" x14ac:dyDescent="0.2">
      <c r="A1690" s="127" t="s">
        <v>960</v>
      </c>
      <c r="B1690" s="135" t="s">
        <v>2557</v>
      </c>
      <c r="C1690" s="127" t="s">
        <v>57</v>
      </c>
      <c r="D1690" s="28"/>
      <c r="E1690" s="133">
        <v>43347</v>
      </c>
      <c r="F1690" s="133">
        <v>43348</v>
      </c>
      <c r="G1690" s="133">
        <v>43375</v>
      </c>
      <c r="H1690" s="133">
        <v>43375</v>
      </c>
      <c r="I1690" s="131" t="s">
        <v>16</v>
      </c>
      <c r="J1690" s="30"/>
      <c r="K1690" s="129" t="s">
        <v>94</v>
      </c>
      <c r="L1690" s="30"/>
      <c r="M1690" s="127" t="s">
        <v>70</v>
      </c>
      <c r="N1690" s="28"/>
      <c r="O1690" s="33" t="s">
        <v>27</v>
      </c>
      <c r="P1690" s="63"/>
      <c r="Q1690" s="35"/>
    </row>
    <row r="1691" spans="1:17" ht="15" customHeight="1" x14ac:dyDescent="0.2">
      <c r="A1691" s="128"/>
      <c r="B1691" s="136"/>
      <c r="C1691" s="128"/>
      <c r="D1691" s="28"/>
      <c r="E1691" s="134"/>
      <c r="F1691" s="134"/>
      <c r="G1691" s="134"/>
      <c r="H1691" s="134"/>
      <c r="I1691" s="132"/>
      <c r="J1691" s="30"/>
      <c r="K1691" s="130"/>
      <c r="L1691" s="30"/>
      <c r="M1691" s="128"/>
      <c r="N1691" s="28"/>
      <c r="O1691" s="34"/>
      <c r="P1691" s="64"/>
      <c r="Q1691" s="35"/>
    </row>
    <row r="1692" spans="1:17" ht="15" customHeight="1" x14ac:dyDescent="0.2">
      <c r="A1692" s="127" t="s">
        <v>961</v>
      </c>
      <c r="B1692" s="135" t="s">
        <v>2554</v>
      </c>
      <c r="C1692" s="127" t="s">
        <v>57</v>
      </c>
      <c r="D1692" s="28"/>
      <c r="E1692" s="133">
        <v>43347</v>
      </c>
      <c r="F1692" s="133">
        <v>43348</v>
      </c>
      <c r="G1692" s="133">
        <v>43375</v>
      </c>
      <c r="H1692" s="133">
        <v>43348</v>
      </c>
      <c r="I1692" s="131" t="s">
        <v>16</v>
      </c>
      <c r="J1692" s="30"/>
      <c r="K1692" s="129" t="s">
        <v>94</v>
      </c>
      <c r="L1692" s="30"/>
      <c r="M1692" s="127" t="s">
        <v>17</v>
      </c>
      <c r="N1692" s="28"/>
      <c r="O1692" s="33" t="s">
        <v>82</v>
      </c>
      <c r="P1692" s="63"/>
      <c r="Q1692" s="35"/>
    </row>
    <row r="1693" spans="1:17" ht="15" customHeight="1" x14ac:dyDescent="0.2">
      <c r="A1693" s="128"/>
      <c r="B1693" s="136"/>
      <c r="C1693" s="128"/>
      <c r="D1693" s="28"/>
      <c r="E1693" s="134"/>
      <c r="F1693" s="134"/>
      <c r="G1693" s="134"/>
      <c r="H1693" s="134"/>
      <c r="I1693" s="132"/>
      <c r="J1693" s="30"/>
      <c r="K1693" s="130"/>
      <c r="L1693" s="30"/>
      <c r="M1693" s="128"/>
      <c r="N1693" s="28"/>
      <c r="O1693" s="34"/>
      <c r="P1693" s="64"/>
      <c r="Q1693" s="35"/>
    </row>
    <row r="1694" spans="1:17" ht="15" customHeight="1" x14ac:dyDescent="0.2">
      <c r="A1694" s="127" t="s">
        <v>962</v>
      </c>
      <c r="B1694" s="135" t="s">
        <v>2558</v>
      </c>
      <c r="C1694" s="127" t="s">
        <v>57</v>
      </c>
      <c r="D1694" s="28"/>
      <c r="E1694" s="133">
        <v>43348</v>
      </c>
      <c r="F1694" s="133">
        <v>43349</v>
      </c>
      <c r="G1694" s="133">
        <v>43376</v>
      </c>
      <c r="H1694" s="133">
        <v>43381</v>
      </c>
      <c r="I1694" s="131" t="s">
        <v>16</v>
      </c>
      <c r="J1694" s="30"/>
      <c r="K1694" s="129" t="s">
        <v>94</v>
      </c>
      <c r="L1694" s="30"/>
      <c r="M1694" s="127" t="s">
        <v>14</v>
      </c>
      <c r="N1694" s="28"/>
      <c r="O1694" s="33"/>
      <c r="P1694" s="63"/>
      <c r="Q1694" s="35"/>
    </row>
    <row r="1695" spans="1:17" ht="15" customHeight="1" x14ac:dyDescent="0.2">
      <c r="A1695" s="128"/>
      <c r="B1695" s="136"/>
      <c r="C1695" s="128"/>
      <c r="D1695" s="28"/>
      <c r="E1695" s="134"/>
      <c r="F1695" s="134"/>
      <c r="G1695" s="134"/>
      <c r="H1695" s="134"/>
      <c r="I1695" s="132"/>
      <c r="J1695" s="30"/>
      <c r="K1695" s="130"/>
      <c r="L1695" s="30"/>
      <c r="M1695" s="128"/>
      <c r="N1695" s="28"/>
      <c r="O1695" s="34"/>
      <c r="P1695" s="64"/>
      <c r="Q1695" s="35"/>
    </row>
    <row r="1696" spans="1:17" ht="15" customHeight="1" x14ac:dyDescent="0.2">
      <c r="A1696" s="127" t="s">
        <v>963</v>
      </c>
      <c r="B1696" s="135" t="s">
        <v>2559</v>
      </c>
      <c r="C1696" s="127" t="s">
        <v>57</v>
      </c>
      <c r="D1696" s="28"/>
      <c r="E1696" s="133">
        <v>43348</v>
      </c>
      <c r="F1696" s="133">
        <v>43349</v>
      </c>
      <c r="G1696" s="133">
        <v>43376</v>
      </c>
      <c r="H1696" s="133">
        <v>43353</v>
      </c>
      <c r="I1696" s="131" t="s">
        <v>16</v>
      </c>
      <c r="J1696" s="30"/>
      <c r="K1696" s="129" t="s">
        <v>94</v>
      </c>
      <c r="L1696" s="30"/>
      <c r="M1696" s="127" t="s">
        <v>14</v>
      </c>
      <c r="N1696" s="28"/>
      <c r="O1696" s="33"/>
      <c r="P1696" s="63"/>
      <c r="Q1696" s="35"/>
    </row>
    <row r="1697" spans="1:17" ht="15" customHeight="1" x14ac:dyDescent="0.2">
      <c r="A1697" s="128"/>
      <c r="B1697" s="136"/>
      <c r="C1697" s="128"/>
      <c r="D1697" s="28"/>
      <c r="E1697" s="134"/>
      <c r="F1697" s="134"/>
      <c r="G1697" s="134"/>
      <c r="H1697" s="134"/>
      <c r="I1697" s="132"/>
      <c r="J1697" s="30"/>
      <c r="K1697" s="130"/>
      <c r="L1697" s="30"/>
      <c r="M1697" s="128"/>
      <c r="N1697" s="28"/>
      <c r="O1697" s="34"/>
      <c r="P1697" s="64"/>
      <c r="Q1697" s="35"/>
    </row>
    <row r="1698" spans="1:17" ht="15" customHeight="1" x14ac:dyDescent="0.2">
      <c r="A1698" s="127" t="s">
        <v>964</v>
      </c>
      <c r="B1698" s="135" t="s">
        <v>2585</v>
      </c>
      <c r="C1698" s="127" t="s">
        <v>57</v>
      </c>
      <c r="D1698" s="28"/>
      <c r="E1698" s="133">
        <v>43348</v>
      </c>
      <c r="F1698" s="133">
        <v>43349</v>
      </c>
      <c r="G1698" s="133">
        <v>43376</v>
      </c>
      <c r="H1698" s="133">
        <v>43360</v>
      </c>
      <c r="I1698" s="131" t="s">
        <v>16</v>
      </c>
      <c r="J1698" s="30"/>
      <c r="K1698" s="129" t="s">
        <v>94</v>
      </c>
      <c r="L1698" s="30"/>
      <c r="M1698" s="127" t="s">
        <v>14</v>
      </c>
      <c r="N1698" s="28"/>
      <c r="O1698" s="33"/>
      <c r="P1698" s="63"/>
      <c r="Q1698" s="35"/>
    </row>
    <row r="1699" spans="1:17" ht="15" customHeight="1" x14ac:dyDescent="0.2">
      <c r="A1699" s="128"/>
      <c r="B1699" s="136"/>
      <c r="C1699" s="128"/>
      <c r="D1699" s="28"/>
      <c r="E1699" s="134"/>
      <c r="F1699" s="134"/>
      <c r="G1699" s="134"/>
      <c r="H1699" s="134"/>
      <c r="I1699" s="132"/>
      <c r="J1699" s="30"/>
      <c r="K1699" s="130"/>
      <c r="L1699" s="30"/>
      <c r="M1699" s="128"/>
      <c r="N1699" s="28"/>
      <c r="O1699" s="34"/>
      <c r="P1699" s="64"/>
      <c r="Q1699" s="35"/>
    </row>
    <row r="1700" spans="1:17" ht="15" customHeight="1" x14ac:dyDescent="0.2">
      <c r="A1700" s="127" t="s">
        <v>965</v>
      </c>
      <c r="B1700" s="135" t="s">
        <v>2560</v>
      </c>
      <c r="C1700" s="127" t="s">
        <v>57</v>
      </c>
      <c r="D1700" s="28"/>
      <c r="E1700" s="133">
        <v>43349</v>
      </c>
      <c r="F1700" s="133">
        <v>43350</v>
      </c>
      <c r="G1700" s="133">
        <v>43377</v>
      </c>
      <c r="H1700" s="133">
        <v>43368</v>
      </c>
      <c r="I1700" s="131" t="s">
        <v>16</v>
      </c>
      <c r="J1700" s="30"/>
      <c r="K1700" s="129" t="s">
        <v>94</v>
      </c>
      <c r="L1700" s="30"/>
      <c r="M1700" s="127" t="s">
        <v>14</v>
      </c>
      <c r="N1700" s="28"/>
      <c r="O1700" s="33"/>
      <c r="P1700" s="63"/>
      <c r="Q1700" s="35"/>
    </row>
    <row r="1701" spans="1:17" ht="15" customHeight="1" x14ac:dyDescent="0.2">
      <c r="A1701" s="128"/>
      <c r="B1701" s="136"/>
      <c r="C1701" s="128"/>
      <c r="D1701" s="28"/>
      <c r="E1701" s="134"/>
      <c r="F1701" s="134"/>
      <c r="G1701" s="134"/>
      <c r="H1701" s="134"/>
      <c r="I1701" s="132"/>
      <c r="J1701" s="30"/>
      <c r="K1701" s="130"/>
      <c r="L1701" s="30"/>
      <c r="M1701" s="128"/>
      <c r="N1701" s="28"/>
      <c r="O1701" s="34"/>
      <c r="P1701" s="64"/>
      <c r="Q1701" s="35"/>
    </row>
    <row r="1702" spans="1:17" ht="15" customHeight="1" x14ac:dyDescent="0.2">
      <c r="A1702" s="127" t="s">
        <v>966</v>
      </c>
      <c r="B1702" s="135" t="s">
        <v>2561</v>
      </c>
      <c r="C1702" s="127" t="s">
        <v>57</v>
      </c>
      <c r="D1702" s="28"/>
      <c r="E1702" s="133">
        <v>43349</v>
      </c>
      <c r="F1702" s="133">
        <v>43350</v>
      </c>
      <c r="G1702" s="133">
        <v>43377</v>
      </c>
      <c r="H1702" s="133">
        <v>43349</v>
      </c>
      <c r="I1702" s="131" t="s">
        <v>16</v>
      </c>
      <c r="J1702" s="30"/>
      <c r="K1702" s="129" t="s">
        <v>94</v>
      </c>
      <c r="L1702" s="30"/>
      <c r="M1702" s="127" t="s">
        <v>17</v>
      </c>
      <c r="N1702" s="28"/>
      <c r="O1702" s="33" t="s">
        <v>71</v>
      </c>
      <c r="P1702" s="63"/>
      <c r="Q1702" s="35"/>
    </row>
    <row r="1703" spans="1:17" ht="15" customHeight="1" x14ac:dyDescent="0.2">
      <c r="A1703" s="128"/>
      <c r="B1703" s="136"/>
      <c r="C1703" s="128"/>
      <c r="D1703" s="28"/>
      <c r="E1703" s="134"/>
      <c r="F1703" s="134"/>
      <c r="G1703" s="134"/>
      <c r="H1703" s="134"/>
      <c r="I1703" s="132"/>
      <c r="J1703" s="30"/>
      <c r="K1703" s="130"/>
      <c r="L1703" s="30"/>
      <c r="M1703" s="128"/>
      <c r="N1703" s="28"/>
      <c r="O1703" s="34"/>
      <c r="P1703" s="64"/>
      <c r="Q1703" s="35"/>
    </row>
    <row r="1704" spans="1:17" ht="15" customHeight="1" x14ac:dyDescent="0.2">
      <c r="A1704" s="127" t="s">
        <v>967</v>
      </c>
      <c r="B1704" s="135" t="s">
        <v>2562</v>
      </c>
      <c r="C1704" s="127" t="s">
        <v>57</v>
      </c>
      <c r="D1704" s="28"/>
      <c r="E1704" s="133">
        <v>43349</v>
      </c>
      <c r="F1704" s="133">
        <v>43350</v>
      </c>
      <c r="G1704" s="133">
        <v>43377</v>
      </c>
      <c r="H1704" s="133">
        <v>43354</v>
      </c>
      <c r="I1704" s="131" t="s">
        <v>29</v>
      </c>
      <c r="J1704" s="30"/>
      <c r="K1704" s="129" t="s">
        <v>95</v>
      </c>
      <c r="L1704" s="30"/>
      <c r="M1704" s="127" t="s">
        <v>74</v>
      </c>
      <c r="N1704" s="28"/>
      <c r="O1704" s="33"/>
      <c r="P1704" s="63" t="s">
        <v>2583</v>
      </c>
      <c r="Q1704" s="35"/>
    </row>
    <row r="1705" spans="1:17" ht="15" customHeight="1" x14ac:dyDescent="0.2">
      <c r="A1705" s="128"/>
      <c r="B1705" s="136"/>
      <c r="C1705" s="128"/>
      <c r="D1705" s="28"/>
      <c r="E1705" s="134"/>
      <c r="F1705" s="134"/>
      <c r="G1705" s="134"/>
      <c r="H1705" s="134"/>
      <c r="I1705" s="132"/>
      <c r="J1705" s="30"/>
      <c r="K1705" s="130"/>
      <c r="L1705" s="30"/>
      <c r="M1705" s="128"/>
      <c r="N1705" s="28"/>
      <c r="O1705" s="34"/>
      <c r="P1705" s="64"/>
      <c r="Q1705" s="35"/>
    </row>
    <row r="1706" spans="1:17" ht="15" customHeight="1" x14ac:dyDescent="0.2">
      <c r="A1706" s="127" t="s">
        <v>968</v>
      </c>
      <c r="B1706" s="135" t="s">
        <v>2563</v>
      </c>
      <c r="C1706" s="127" t="s">
        <v>57</v>
      </c>
      <c r="D1706" s="28"/>
      <c r="E1706" s="133">
        <v>43349</v>
      </c>
      <c r="F1706" s="133">
        <v>43350</v>
      </c>
      <c r="G1706" s="133">
        <v>43377</v>
      </c>
      <c r="H1706" s="133">
        <v>43376</v>
      </c>
      <c r="I1706" s="131" t="s">
        <v>16</v>
      </c>
      <c r="J1706" s="30"/>
      <c r="K1706" s="129" t="s">
        <v>94</v>
      </c>
      <c r="L1706" s="30"/>
      <c r="M1706" s="127" t="s">
        <v>14</v>
      </c>
      <c r="N1706" s="28"/>
      <c r="O1706" s="33"/>
      <c r="P1706" s="63"/>
      <c r="Q1706" s="35"/>
    </row>
    <row r="1707" spans="1:17" ht="15" customHeight="1" x14ac:dyDescent="0.2">
      <c r="A1707" s="128"/>
      <c r="B1707" s="136"/>
      <c r="C1707" s="128"/>
      <c r="D1707" s="28"/>
      <c r="E1707" s="134"/>
      <c r="F1707" s="134"/>
      <c r="G1707" s="134"/>
      <c r="H1707" s="134"/>
      <c r="I1707" s="132"/>
      <c r="J1707" s="30"/>
      <c r="K1707" s="130"/>
      <c r="L1707" s="30"/>
      <c r="M1707" s="128"/>
      <c r="N1707" s="28"/>
      <c r="O1707" s="34"/>
      <c r="P1707" s="64"/>
      <c r="Q1707" s="35"/>
    </row>
    <row r="1708" spans="1:17" ht="15" customHeight="1" x14ac:dyDescent="0.2">
      <c r="A1708" s="127" t="s">
        <v>969</v>
      </c>
      <c r="B1708" s="135" t="s">
        <v>2564</v>
      </c>
      <c r="C1708" s="127" t="s">
        <v>57</v>
      </c>
      <c r="D1708" s="28"/>
      <c r="E1708" s="133">
        <v>43349</v>
      </c>
      <c r="F1708" s="133">
        <v>43350</v>
      </c>
      <c r="G1708" s="133">
        <v>43377</v>
      </c>
      <c r="H1708" s="133">
        <v>43376</v>
      </c>
      <c r="I1708" s="131" t="s">
        <v>16</v>
      </c>
      <c r="J1708" s="30"/>
      <c r="K1708" s="129" t="s">
        <v>94</v>
      </c>
      <c r="L1708" s="30"/>
      <c r="M1708" s="127" t="s">
        <v>14</v>
      </c>
      <c r="N1708" s="28"/>
      <c r="O1708" s="33"/>
      <c r="P1708" s="63"/>
      <c r="Q1708" s="35"/>
    </row>
    <row r="1709" spans="1:17" ht="15" customHeight="1" x14ac:dyDescent="0.2">
      <c r="A1709" s="128"/>
      <c r="B1709" s="136"/>
      <c r="C1709" s="128"/>
      <c r="D1709" s="28"/>
      <c r="E1709" s="134"/>
      <c r="F1709" s="134"/>
      <c r="G1709" s="134"/>
      <c r="H1709" s="134"/>
      <c r="I1709" s="132"/>
      <c r="J1709" s="30"/>
      <c r="K1709" s="130"/>
      <c r="L1709" s="30"/>
      <c r="M1709" s="128"/>
      <c r="N1709" s="28"/>
      <c r="O1709" s="34"/>
      <c r="P1709" s="64"/>
      <c r="Q1709" s="35"/>
    </row>
    <row r="1710" spans="1:17" ht="15" customHeight="1" x14ac:dyDescent="0.2">
      <c r="A1710" s="127" t="s">
        <v>970</v>
      </c>
      <c r="B1710" s="135" t="s">
        <v>2565</v>
      </c>
      <c r="C1710" s="127" t="s">
        <v>57</v>
      </c>
      <c r="D1710" s="28"/>
      <c r="E1710" s="133">
        <v>43349</v>
      </c>
      <c r="F1710" s="133">
        <v>43350</v>
      </c>
      <c r="G1710" s="133">
        <v>43377</v>
      </c>
      <c r="H1710" s="133">
        <v>43357</v>
      </c>
      <c r="I1710" s="131" t="s">
        <v>16</v>
      </c>
      <c r="J1710" s="30"/>
      <c r="K1710" s="129" t="s">
        <v>94</v>
      </c>
      <c r="L1710" s="30"/>
      <c r="M1710" s="127" t="s">
        <v>14</v>
      </c>
      <c r="N1710" s="28"/>
      <c r="O1710" s="33"/>
      <c r="P1710" s="63"/>
      <c r="Q1710" s="35"/>
    </row>
    <row r="1711" spans="1:17" ht="15" customHeight="1" x14ac:dyDescent="0.2">
      <c r="A1711" s="128"/>
      <c r="B1711" s="136"/>
      <c r="C1711" s="128"/>
      <c r="D1711" s="28"/>
      <c r="E1711" s="134"/>
      <c r="F1711" s="134"/>
      <c r="G1711" s="134"/>
      <c r="H1711" s="134"/>
      <c r="I1711" s="132"/>
      <c r="J1711" s="30"/>
      <c r="K1711" s="130"/>
      <c r="L1711" s="30"/>
      <c r="M1711" s="128"/>
      <c r="N1711" s="28"/>
      <c r="O1711" s="34"/>
      <c r="P1711" s="64"/>
      <c r="Q1711" s="35"/>
    </row>
    <row r="1712" spans="1:17" ht="15" customHeight="1" x14ac:dyDescent="0.2">
      <c r="A1712" s="127" t="s">
        <v>971</v>
      </c>
      <c r="B1712" s="135" t="s">
        <v>2567</v>
      </c>
      <c r="C1712" s="127" t="s">
        <v>57</v>
      </c>
      <c r="D1712" s="28"/>
      <c r="E1712" s="133">
        <v>43350</v>
      </c>
      <c r="F1712" s="133">
        <v>43353</v>
      </c>
      <c r="G1712" s="133">
        <v>43378</v>
      </c>
      <c r="H1712" s="133"/>
      <c r="I1712" s="131" t="s">
        <v>28</v>
      </c>
      <c r="J1712" s="30"/>
      <c r="K1712" s="129" t="s">
        <v>86</v>
      </c>
      <c r="L1712" s="30"/>
      <c r="M1712" s="127" t="s">
        <v>73</v>
      </c>
      <c r="N1712" s="28"/>
      <c r="O1712" s="33"/>
      <c r="P1712" s="63"/>
      <c r="Q1712" s="35"/>
    </row>
    <row r="1713" spans="1:17" ht="15" customHeight="1" x14ac:dyDescent="0.2">
      <c r="A1713" s="128"/>
      <c r="B1713" s="136"/>
      <c r="C1713" s="128"/>
      <c r="D1713" s="28"/>
      <c r="E1713" s="134"/>
      <c r="F1713" s="134"/>
      <c r="G1713" s="134"/>
      <c r="H1713" s="134"/>
      <c r="I1713" s="132"/>
      <c r="J1713" s="30"/>
      <c r="K1713" s="130"/>
      <c r="L1713" s="30"/>
      <c r="M1713" s="128"/>
      <c r="N1713" s="28"/>
      <c r="O1713" s="34"/>
      <c r="P1713" s="64"/>
      <c r="Q1713" s="35"/>
    </row>
    <row r="1714" spans="1:17" ht="15" customHeight="1" x14ac:dyDescent="0.2">
      <c r="A1714" s="127" t="s">
        <v>972</v>
      </c>
      <c r="B1714" s="135" t="s">
        <v>2568</v>
      </c>
      <c r="C1714" s="127" t="s">
        <v>57</v>
      </c>
      <c r="D1714" s="28"/>
      <c r="E1714" s="133">
        <v>43350</v>
      </c>
      <c r="F1714" s="133">
        <v>43353</v>
      </c>
      <c r="G1714" s="133">
        <v>43378</v>
      </c>
      <c r="H1714" s="133">
        <v>43355</v>
      </c>
      <c r="I1714" s="131" t="s">
        <v>16</v>
      </c>
      <c r="J1714" s="30"/>
      <c r="K1714" s="129" t="s">
        <v>94</v>
      </c>
      <c r="L1714" s="30"/>
      <c r="M1714" s="127" t="s">
        <v>14</v>
      </c>
      <c r="N1714" s="28"/>
      <c r="O1714" s="33"/>
      <c r="P1714" s="63" t="s">
        <v>2592</v>
      </c>
      <c r="Q1714" s="35"/>
    </row>
    <row r="1715" spans="1:17" ht="15" customHeight="1" x14ac:dyDescent="0.2">
      <c r="A1715" s="128"/>
      <c r="B1715" s="136"/>
      <c r="C1715" s="128"/>
      <c r="D1715" s="28"/>
      <c r="E1715" s="134"/>
      <c r="F1715" s="134"/>
      <c r="G1715" s="134"/>
      <c r="H1715" s="134"/>
      <c r="I1715" s="132"/>
      <c r="J1715" s="30"/>
      <c r="K1715" s="130"/>
      <c r="L1715" s="30"/>
      <c r="M1715" s="128"/>
      <c r="N1715" s="28"/>
      <c r="O1715" s="34"/>
      <c r="P1715" s="64"/>
      <c r="Q1715" s="35"/>
    </row>
    <row r="1716" spans="1:17" ht="15" customHeight="1" x14ac:dyDescent="0.2">
      <c r="A1716" s="127" t="s">
        <v>973</v>
      </c>
      <c r="B1716" s="135" t="s">
        <v>2569</v>
      </c>
      <c r="C1716" s="127" t="s">
        <v>57</v>
      </c>
      <c r="D1716" s="28"/>
      <c r="E1716" s="133">
        <v>43350</v>
      </c>
      <c r="F1716" s="133">
        <v>43353</v>
      </c>
      <c r="G1716" s="133">
        <v>43378</v>
      </c>
      <c r="H1716" s="133">
        <v>43363</v>
      </c>
      <c r="I1716" s="131" t="s">
        <v>16</v>
      </c>
      <c r="J1716" s="30"/>
      <c r="K1716" s="129" t="s">
        <v>94</v>
      </c>
      <c r="L1716" s="30"/>
      <c r="M1716" s="127" t="s">
        <v>2577</v>
      </c>
      <c r="N1716" s="28"/>
      <c r="O1716" s="33"/>
      <c r="P1716" s="63"/>
      <c r="Q1716" s="35"/>
    </row>
    <row r="1717" spans="1:17" ht="15" customHeight="1" x14ac:dyDescent="0.2">
      <c r="A1717" s="128"/>
      <c r="B1717" s="136"/>
      <c r="C1717" s="128"/>
      <c r="D1717" s="28"/>
      <c r="E1717" s="134"/>
      <c r="F1717" s="134"/>
      <c r="G1717" s="134"/>
      <c r="H1717" s="134"/>
      <c r="I1717" s="132"/>
      <c r="J1717" s="30"/>
      <c r="K1717" s="130"/>
      <c r="L1717" s="30"/>
      <c r="M1717" s="128"/>
      <c r="N1717" s="28"/>
      <c r="O1717" s="34"/>
      <c r="P1717" s="64"/>
      <c r="Q1717" s="35"/>
    </row>
    <row r="1718" spans="1:17" ht="15" customHeight="1" x14ac:dyDescent="0.2">
      <c r="A1718" s="127" t="s">
        <v>974</v>
      </c>
      <c r="B1718" s="135" t="s">
        <v>2571</v>
      </c>
      <c r="C1718" s="127" t="s">
        <v>57</v>
      </c>
      <c r="D1718" s="28"/>
      <c r="E1718" s="133">
        <v>43350</v>
      </c>
      <c r="F1718" s="133">
        <v>43353</v>
      </c>
      <c r="G1718" s="133">
        <v>43378</v>
      </c>
      <c r="H1718" s="133">
        <v>43363</v>
      </c>
      <c r="I1718" s="131" t="s">
        <v>16</v>
      </c>
      <c r="J1718" s="30"/>
      <c r="K1718" s="129" t="s">
        <v>94</v>
      </c>
      <c r="L1718" s="30"/>
      <c r="M1718" s="127" t="s">
        <v>14</v>
      </c>
      <c r="N1718" s="28"/>
      <c r="O1718" s="33"/>
      <c r="P1718" s="63"/>
      <c r="Q1718" s="35"/>
    </row>
    <row r="1719" spans="1:17" ht="15" customHeight="1" x14ac:dyDescent="0.2">
      <c r="A1719" s="128"/>
      <c r="B1719" s="136"/>
      <c r="C1719" s="128"/>
      <c r="D1719" s="28"/>
      <c r="E1719" s="134"/>
      <c r="F1719" s="134"/>
      <c r="G1719" s="134"/>
      <c r="H1719" s="134"/>
      <c r="I1719" s="132"/>
      <c r="J1719" s="30"/>
      <c r="K1719" s="130"/>
      <c r="L1719" s="30"/>
      <c r="M1719" s="128"/>
      <c r="N1719" s="28"/>
      <c r="O1719" s="34"/>
      <c r="P1719" s="64"/>
      <c r="Q1719" s="35"/>
    </row>
    <row r="1720" spans="1:17" ht="15" customHeight="1" x14ac:dyDescent="0.2">
      <c r="A1720" s="127" t="s">
        <v>975</v>
      </c>
      <c r="B1720" s="135" t="s">
        <v>2572</v>
      </c>
      <c r="C1720" s="127" t="s">
        <v>57</v>
      </c>
      <c r="D1720" s="28"/>
      <c r="E1720" s="133">
        <v>43350</v>
      </c>
      <c r="F1720" s="133">
        <v>43353</v>
      </c>
      <c r="G1720" s="133">
        <v>43378</v>
      </c>
      <c r="H1720" s="133">
        <v>43360</v>
      </c>
      <c r="I1720" s="131" t="s">
        <v>16</v>
      </c>
      <c r="J1720" s="30"/>
      <c r="K1720" s="129" t="s">
        <v>94</v>
      </c>
      <c r="L1720" s="30"/>
      <c r="M1720" s="127" t="s">
        <v>17</v>
      </c>
      <c r="N1720" s="28"/>
      <c r="O1720" s="33" t="s">
        <v>20</v>
      </c>
      <c r="P1720" s="63" t="s">
        <v>2596</v>
      </c>
      <c r="Q1720" s="35"/>
    </row>
    <row r="1721" spans="1:17" ht="15" customHeight="1" x14ac:dyDescent="0.2">
      <c r="A1721" s="128"/>
      <c r="B1721" s="136"/>
      <c r="C1721" s="128"/>
      <c r="D1721" s="28"/>
      <c r="E1721" s="134"/>
      <c r="F1721" s="134"/>
      <c r="G1721" s="134"/>
      <c r="H1721" s="134"/>
      <c r="I1721" s="132"/>
      <c r="J1721" s="30"/>
      <c r="K1721" s="130"/>
      <c r="L1721" s="30"/>
      <c r="M1721" s="128"/>
      <c r="N1721" s="28"/>
      <c r="O1721" s="34"/>
      <c r="P1721" s="64"/>
      <c r="Q1721" s="35"/>
    </row>
    <row r="1722" spans="1:17" ht="15" customHeight="1" x14ac:dyDescent="0.2">
      <c r="A1722" s="127" t="s">
        <v>976</v>
      </c>
      <c r="B1722" s="135" t="s">
        <v>2573</v>
      </c>
      <c r="C1722" s="127" t="s">
        <v>57</v>
      </c>
      <c r="D1722" s="28"/>
      <c r="E1722" s="133">
        <v>43350</v>
      </c>
      <c r="F1722" s="133">
        <v>43353</v>
      </c>
      <c r="G1722" s="133">
        <v>43378</v>
      </c>
      <c r="H1722" s="133">
        <v>43360</v>
      </c>
      <c r="I1722" s="131" t="s">
        <v>16</v>
      </c>
      <c r="J1722" s="30"/>
      <c r="K1722" s="129" t="s">
        <v>94</v>
      </c>
      <c r="L1722" s="30"/>
      <c r="M1722" s="127" t="s">
        <v>14</v>
      </c>
      <c r="N1722" s="28"/>
      <c r="O1722" s="33"/>
      <c r="P1722" s="63"/>
      <c r="Q1722" s="35"/>
    </row>
    <row r="1723" spans="1:17" ht="15" customHeight="1" x14ac:dyDescent="0.2">
      <c r="A1723" s="128"/>
      <c r="B1723" s="136"/>
      <c r="C1723" s="128"/>
      <c r="D1723" s="28"/>
      <c r="E1723" s="134"/>
      <c r="F1723" s="134"/>
      <c r="G1723" s="134"/>
      <c r="H1723" s="134"/>
      <c r="I1723" s="132"/>
      <c r="J1723" s="30"/>
      <c r="K1723" s="130"/>
      <c r="L1723" s="30"/>
      <c r="M1723" s="128"/>
      <c r="N1723" s="28"/>
      <c r="O1723" s="34"/>
      <c r="P1723" s="64"/>
      <c r="Q1723" s="35"/>
    </row>
    <row r="1724" spans="1:17" ht="15" customHeight="1" x14ac:dyDescent="0.2">
      <c r="A1724" s="127" t="s">
        <v>977</v>
      </c>
      <c r="B1724" s="135" t="s">
        <v>2576</v>
      </c>
      <c r="C1724" s="127" t="s">
        <v>57</v>
      </c>
      <c r="D1724" s="28"/>
      <c r="E1724" s="133">
        <v>43350</v>
      </c>
      <c r="F1724" s="133">
        <v>43353</v>
      </c>
      <c r="G1724" s="133">
        <v>43378</v>
      </c>
      <c r="H1724" s="133">
        <v>43354</v>
      </c>
      <c r="I1724" s="131" t="s">
        <v>16</v>
      </c>
      <c r="J1724" s="30"/>
      <c r="K1724" s="129" t="s">
        <v>94</v>
      </c>
      <c r="L1724" s="30"/>
      <c r="M1724" s="127" t="s">
        <v>15</v>
      </c>
      <c r="N1724" s="28"/>
      <c r="O1724" s="33" t="s">
        <v>82</v>
      </c>
      <c r="P1724" s="63"/>
      <c r="Q1724" s="35"/>
    </row>
    <row r="1725" spans="1:17" ht="15" customHeight="1" x14ac:dyDescent="0.2">
      <c r="A1725" s="128"/>
      <c r="B1725" s="136"/>
      <c r="C1725" s="128"/>
      <c r="D1725" s="28"/>
      <c r="E1725" s="134"/>
      <c r="F1725" s="134"/>
      <c r="G1725" s="134"/>
      <c r="H1725" s="134"/>
      <c r="I1725" s="132"/>
      <c r="J1725" s="30"/>
      <c r="K1725" s="130"/>
      <c r="L1725" s="30"/>
      <c r="M1725" s="128"/>
      <c r="N1725" s="28"/>
      <c r="O1725" s="34"/>
      <c r="P1725" s="64"/>
      <c r="Q1725" s="35"/>
    </row>
    <row r="1726" spans="1:17" ht="15" customHeight="1" x14ac:dyDescent="0.2">
      <c r="A1726" s="127" t="s">
        <v>978</v>
      </c>
      <c r="B1726" s="135" t="s">
        <v>2580</v>
      </c>
      <c r="C1726" s="127" t="s">
        <v>57</v>
      </c>
      <c r="D1726" s="28"/>
      <c r="E1726" s="133">
        <v>43353</v>
      </c>
      <c r="F1726" s="133">
        <v>43354</v>
      </c>
      <c r="G1726" s="133">
        <v>43381</v>
      </c>
      <c r="H1726" s="133">
        <v>43356</v>
      </c>
      <c r="I1726" s="131" t="s">
        <v>16</v>
      </c>
      <c r="J1726" s="30"/>
      <c r="K1726" s="129" t="s">
        <v>94</v>
      </c>
      <c r="L1726" s="30"/>
      <c r="M1726" s="127" t="s">
        <v>15</v>
      </c>
      <c r="N1726" s="28"/>
      <c r="O1726" s="33"/>
      <c r="P1726" s="63"/>
      <c r="Q1726" s="35"/>
    </row>
    <row r="1727" spans="1:17" ht="15" customHeight="1" x14ac:dyDescent="0.2">
      <c r="A1727" s="128"/>
      <c r="B1727" s="136"/>
      <c r="C1727" s="128"/>
      <c r="D1727" s="28"/>
      <c r="E1727" s="134"/>
      <c r="F1727" s="134"/>
      <c r="G1727" s="134"/>
      <c r="H1727" s="134"/>
      <c r="I1727" s="132"/>
      <c r="J1727" s="30"/>
      <c r="K1727" s="130"/>
      <c r="L1727" s="30"/>
      <c r="M1727" s="128"/>
      <c r="N1727" s="28"/>
      <c r="O1727" s="34"/>
      <c r="P1727" s="64"/>
      <c r="Q1727" s="35"/>
    </row>
    <row r="1728" spans="1:17" ht="15" customHeight="1" x14ac:dyDescent="0.2">
      <c r="A1728" s="127" t="s">
        <v>979</v>
      </c>
      <c r="B1728" s="135" t="s">
        <v>2581</v>
      </c>
      <c r="C1728" s="127" t="s">
        <v>57</v>
      </c>
      <c r="D1728" s="28"/>
      <c r="E1728" s="133">
        <v>43353</v>
      </c>
      <c r="F1728" s="133">
        <v>43354</v>
      </c>
      <c r="G1728" s="133">
        <v>43381</v>
      </c>
      <c r="H1728" s="133">
        <v>43378</v>
      </c>
      <c r="I1728" s="131" t="s">
        <v>16</v>
      </c>
      <c r="J1728" s="30"/>
      <c r="K1728" s="129" t="s">
        <v>94</v>
      </c>
      <c r="L1728" s="30"/>
      <c r="M1728" s="127" t="s">
        <v>14</v>
      </c>
      <c r="N1728" s="28"/>
      <c r="O1728" s="33"/>
      <c r="P1728" s="63"/>
      <c r="Q1728" s="35"/>
    </row>
    <row r="1729" spans="1:17" ht="15" customHeight="1" x14ac:dyDescent="0.2">
      <c r="A1729" s="128"/>
      <c r="B1729" s="136"/>
      <c r="C1729" s="128"/>
      <c r="D1729" s="28"/>
      <c r="E1729" s="134"/>
      <c r="F1729" s="134"/>
      <c r="G1729" s="134"/>
      <c r="H1729" s="134"/>
      <c r="I1729" s="132"/>
      <c r="J1729" s="30"/>
      <c r="K1729" s="130"/>
      <c r="L1729" s="30"/>
      <c r="M1729" s="128"/>
      <c r="N1729" s="28"/>
      <c r="O1729" s="34"/>
      <c r="P1729" s="64"/>
      <c r="Q1729" s="35"/>
    </row>
    <row r="1730" spans="1:17" ht="15" customHeight="1" x14ac:dyDescent="0.2">
      <c r="A1730" s="127" t="s">
        <v>980</v>
      </c>
      <c r="B1730" s="135" t="s">
        <v>2582</v>
      </c>
      <c r="C1730" s="127" t="s">
        <v>57</v>
      </c>
      <c r="D1730" s="28"/>
      <c r="E1730" s="133">
        <v>43353</v>
      </c>
      <c r="F1730" s="133">
        <v>43354</v>
      </c>
      <c r="G1730" s="133">
        <v>43381</v>
      </c>
      <c r="H1730" s="133">
        <v>43367</v>
      </c>
      <c r="I1730" s="131" t="s">
        <v>16</v>
      </c>
      <c r="J1730" s="30"/>
      <c r="K1730" s="129" t="s">
        <v>94</v>
      </c>
      <c r="L1730" s="30"/>
      <c r="M1730" s="127" t="s">
        <v>15</v>
      </c>
      <c r="N1730" s="28"/>
      <c r="O1730" s="33"/>
      <c r="P1730" s="63"/>
      <c r="Q1730" s="35"/>
    </row>
    <row r="1731" spans="1:17" ht="15" customHeight="1" x14ac:dyDescent="0.2">
      <c r="A1731" s="128"/>
      <c r="B1731" s="136"/>
      <c r="C1731" s="128"/>
      <c r="D1731" s="28"/>
      <c r="E1731" s="134"/>
      <c r="F1731" s="134"/>
      <c r="G1731" s="134"/>
      <c r="H1731" s="134"/>
      <c r="I1731" s="132"/>
      <c r="J1731" s="30"/>
      <c r="K1731" s="130"/>
      <c r="L1731" s="30"/>
      <c r="M1731" s="128"/>
      <c r="N1731" s="28"/>
      <c r="O1731" s="34"/>
      <c r="P1731" s="64"/>
      <c r="Q1731" s="35"/>
    </row>
    <row r="1732" spans="1:17" ht="15" customHeight="1" x14ac:dyDescent="0.2">
      <c r="A1732" s="127" t="s">
        <v>981</v>
      </c>
      <c r="B1732" s="135" t="s">
        <v>2586</v>
      </c>
      <c r="C1732" s="127" t="s">
        <v>57</v>
      </c>
      <c r="D1732" s="28"/>
      <c r="E1732" s="133">
        <v>43353</v>
      </c>
      <c r="F1732" s="133">
        <v>43354</v>
      </c>
      <c r="G1732" s="133">
        <v>43381</v>
      </c>
      <c r="H1732" s="133">
        <v>43364</v>
      </c>
      <c r="I1732" s="131" t="s">
        <v>16</v>
      </c>
      <c r="J1732" s="30"/>
      <c r="K1732" s="129" t="s">
        <v>94</v>
      </c>
      <c r="L1732" s="30"/>
      <c r="M1732" s="127" t="s">
        <v>15</v>
      </c>
      <c r="N1732" s="28"/>
      <c r="O1732" s="33"/>
      <c r="P1732" s="63"/>
      <c r="Q1732" s="35"/>
    </row>
    <row r="1733" spans="1:17" ht="15" customHeight="1" x14ac:dyDescent="0.2">
      <c r="A1733" s="128"/>
      <c r="B1733" s="136"/>
      <c r="C1733" s="128"/>
      <c r="D1733" s="28"/>
      <c r="E1733" s="134"/>
      <c r="F1733" s="134"/>
      <c r="G1733" s="134"/>
      <c r="H1733" s="134"/>
      <c r="I1733" s="132"/>
      <c r="J1733" s="30"/>
      <c r="K1733" s="130"/>
      <c r="L1733" s="30"/>
      <c r="M1733" s="128"/>
      <c r="N1733" s="28"/>
      <c r="O1733" s="34"/>
      <c r="P1733" s="64"/>
      <c r="Q1733" s="35"/>
    </row>
    <row r="1734" spans="1:17" ht="15" customHeight="1" x14ac:dyDescent="0.2">
      <c r="A1734" s="127" t="s">
        <v>982</v>
      </c>
      <c r="B1734" s="135" t="s">
        <v>2584</v>
      </c>
      <c r="C1734" s="127" t="s">
        <v>57</v>
      </c>
      <c r="D1734" s="28"/>
      <c r="E1734" s="133">
        <v>43354</v>
      </c>
      <c r="F1734" s="133">
        <v>43355</v>
      </c>
      <c r="G1734" s="133">
        <v>43382</v>
      </c>
      <c r="H1734" s="133">
        <v>43354</v>
      </c>
      <c r="I1734" s="131" t="s">
        <v>16</v>
      </c>
      <c r="J1734" s="30"/>
      <c r="K1734" s="129" t="s">
        <v>94</v>
      </c>
      <c r="L1734" s="30"/>
      <c r="M1734" s="127" t="s">
        <v>17</v>
      </c>
      <c r="N1734" s="28"/>
      <c r="O1734" s="33" t="s">
        <v>27</v>
      </c>
      <c r="P1734" s="63"/>
      <c r="Q1734" s="35"/>
    </row>
    <row r="1735" spans="1:17" ht="15" customHeight="1" x14ac:dyDescent="0.2">
      <c r="A1735" s="128"/>
      <c r="B1735" s="136"/>
      <c r="C1735" s="128"/>
      <c r="D1735" s="28"/>
      <c r="E1735" s="134"/>
      <c r="F1735" s="134"/>
      <c r="G1735" s="134"/>
      <c r="H1735" s="134"/>
      <c r="I1735" s="132"/>
      <c r="J1735" s="30"/>
      <c r="K1735" s="130"/>
      <c r="L1735" s="30"/>
      <c r="M1735" s="128"/>
      <c r="N1735" s="28"/>
      <c r="O1735" s="34"/>
      <c r="P1735" s="64"/>
      <c r="Q1735" s="35"/>
    </row>
    <row r="1736" spans="1:17" ht="15" customHeight="1" x14ac:dyDescent="0.2">
      <c r="A1736" s="127" t="s">
        <v>983</v>
      </c>
      <c r="B1736" s="135" t="s">
        <v>2587</v>
      </c>
      <c r="C1736" s="127" t="s">
        <v>57</v>
      </c>
      <c r="D1736" s="28"/>
      <c r="E1736" s="133">
        <v>43354</v>
      </c>
      <c r="F1736" s="133">
        <v>43355</v>
      </c>
      <c r="G1736" s="133">
        <v>43382</v>
      </c>
      <c r="H1736" s="133">
        <v>43363</v>
      </c>
      <c r="I1736" s="131" t="s">
        <v>16</v>
      </c>
      <c r="J1736" s="30"/>
      <c r="K1736" s="129" t="s">
        <v>94</v>
      </c>
      <c r="L1736" s="30"/>
      <c r="M1736" s="127" t="s">
        <v>14</v>
      </c>
      <c r="N1736" s="28"/>
      <c r="O1736" s="33"/>
      <c r="P1736" s="63"/>
      <c r="Q1736" s="35"/>
    </row>
    <row r="1737" spans="1:17" ht="15" customHeight="1" x14ac:dyDescent="0.2">
      <c r="A1737" s="128"/>
      <c r="B1737" s="136"/>
      <c r="C1737" s="128"/>
      <c r="D1737" s="28"/>
      <c r="E1737" s="134"/>
      <c r="F1737" s="134"/>
      <c r="G1737" s="134"/>
      <c r="H1737" s="134"/>
      <c r="I1737" s="132"/>
      <c r="J1737" s="30"/>
      <c r="K1737" s="130"/>
      <c r="L1737" s="30"/>
      <c r="M1737" s="128"/>
      <c r="N1737" s="28"/>
      <c r="O1737" s="34"/>
      <c r="P1737" s="64"/>
      <c r="Q1737" s="35"/>
    </row>
    <row r="1738" spans="1:17" ht="15" customHeight="1" x14ac:dyDescent="0.2">
      <c r="A1738" s="127" t="s">
        <v>984</v>
      </c>
      <c r="B1738" s="135" t="s">
        <v>2588</v>
      </c>
      <c r="C1738" s="127" t="s">
        <v>57</v>
      </c>
      <c r="D1738" s="28"/>
      <c r="E1738" s="133">
        <v>43354</v>
      </c>
      <c r="F1738" s="133">
        <v>43355</v>
      </c>
      <c r="G1738" s="133">
        <v>43382</v>
      </c>
      <c r="H1738" s="133">
        <v>43355</v>
      </c>
      <c r="I1738" s="131" t="s">
        <v>16</v>
      </c>
      <c r="J1738" s="30"/>
      <c r="K1738" s="129" t="s">
        <v>94</v>
      </c>
      <c r="L1738" s="30"/>
      <c r="M1738" s="127" t="s">
        <v>15</v>
      </c>
      <c r="N1738" s="28"/>
      <c r="O1738" s="33"/>
      <c r="P1738" s="63"/>
      <c r="Q1738" s="35"/>
    </row>
    <row r="1739" spans="1:17" ht="15" customHeight="1" x14ac:dyDescent="0.2">
      <c r="A1739" s="128"/>
      <c r="B1739" s="136"/>
      <c r="C1739" s="128"/>
      <c r="D1739" s="28"/>
      <c r="E1739" s="134"/>
      <c r="F1739" s="134"/>
      <c r="G1739" s="134"/>
      <c r="H1739" s="134"/>
      <c r="I1739" s="132"/>
      <c r="J1739" s="30"/>
      <c r="K1739" s="130"/>
      <c r="L1739" s="30"/>
      <c r="M1739" s="128"/>
      <c r="N1739" s="28"/>
      <c r="O1739" s="34"/>
      <c r="P1739" s="64"/>
      <c r="Q1739" s="35"/>
    </row>
    <row r="1740" spans="1:17" ht="15" customHeight="1" x14ac:dyDescent="0.2">
      <c r="A1740" s="127" t="s">
        <v>985</v>
      </c>
      <c r="B1740" s="135" t="s">
        <v>2589</v>
      </c>
      <c r="C1740" s="127" t="s">
        <v>57</v>
      </c>
      <c r="D1740" s="28"/>
      <c r="E1740" s="133">
        <v>43354</v>
      </c>
      <c r="F1740" s="133">
        <v>43355</v>
      </c>
      <c r="G1740" s="133">
        <v>43382</v>
      </c>
      <c r="H1740" s="133">
        <v>43354</v>
      </c>
      <c r="I1740" s="131" t="s">
        <v>16</v>
      </c>
      <c r="J1740" s="30"/>
      <c r="K1740" s="129" t="s">
        <v>94</v>
      </c>
      <c r="L1740" s="30"/>
      <c r="M1740" s="127" t="s">
        <v>15</v>
      </c>
      <c r="N1740" s="28"/>
      <c r="O1740" s="33" t="s">
        <v>47</v>
      </c>
      <c r="P1740" s="63"/>
      <c r="Q1740" s="35"/>
    </row>
    <row r="1741" spans="1:17" ht="15" customHeight="1" x14ac:dyDescent="0.2">
      <c r="A1741" s="128"/>
      <c r="B1741" s="136"/>
      <c r="C1741" s="128"/>
      <c r="D1741" s="28"/>
      <c r="E1741" s="134"/>
      <c r="F1741" s="134"/>
      <c r="G1741" s="134"/>
      <c r="H1741" s="134"/>
      <c r="I1741" s="132"/>
      <c r="J1741" s="30"/>
      <c r="K1741" s="130"/>
      <c r="L1741" s="30"/>
      <c r="M1741" s="128"/>
      <c r="N1741" s="28"/>
      <c r="O1741" s="34" t="s">
        <v>27</v>
      </c>
      <c r="P1741" s="64"/>
      <c r="Q1741" s="35"/>
    </row>
    <row r="1742" spans="1:17" ht="15" customHeight="1" x14ac:dyDescent="0.2">
      <c r="A1742" s="127" t="s">
        <v>986</v>
      </c>
      <c r="B1742" s="135" t="s">
        <v>2590</v>
      </c>
      <c r="C1742" s="127" t="s">
        <v>57</v>
      </c>
      <c r="D1742" s="28"/>
      <c r="E1742" s="133">
        <v>43355</v>
      </c>
      <c r="F1742" s="133">
        <v>43356</v>
      </c>
      <c r="G1742" s="133">
        <v>43383</v>
      </c>
      <c r="H1742" s="133">
        <v>43382</v>
      </c>
      <c r="I1742" s="131" t="s">
        <v>16</v>
      </c>
      <c r="J1742" s="30"/>
      <c r="K1742" s="129" t="s">
        <v>94</v>
      </c>
      <c r="L1742" s="30"/>
      <c r="M1742" s="127" t="s">
        <v>17</v>
      </c>
      <c r="N1742" s="28"/>
      <c r="O1742" s="33" t="s">
        <v>20</v>
      </c>
      <c r="P1742" s="63"/>
      <c r="Q1742" s="35"/>
    </row>
    <row r="1743" spans="1:17" ht="15" customHeight="1" x14ac:dyDescent="0.2">
      <c r="A1743" s="128"/>
      <c r="B1743" s="136"/>
      <c r="C1743" s="128"/>
      <c r="D1743" s="28"/>
      <c r="E1743" s="134"/>
      <c r="F1743" s="134"/>
      <c r="G1743" s="134"/>
      <c r="H1743" s="134"/>
      <c r="I1743" s="132"/>
      <c r="J1743" s="30"/>
      <c r="K1743" s="130"/>
      <c r="L1743" s="30"/>
      <c r="M1743" s="128"/>
      <c r="N1743" s="28"/>
      <c r="O1743" s="34"/>
      <c r="P1743" s="64"/>
      <c r="Q1743" s="35"/>
    </row>
    <row r="1744" spans="1:17" ht="15" customHeight="1" x14ac:dyDescent="0.2">
      <c r="A1744" s="127" t="s">
        <v>987</v>
      </c>
      <c r="B1744" s="135" t="s">
        <v>2591</v>
      </c>
      <c r="C1744" s="127" t="s">
        <v>57</v>
      </c>
      <c r="D1744" s="28"/>
      <c r="E1744" s="133">
        <v>43355</v>
      </c>
      <c r="F1744" s="133">
        <v>43356</v>
      </c>
      <c r="G1744" s="133">
        <v>43383</v>
      </c>
      <c r="H1744" s="133">
        <v>43361</v>
      </c>
      <c r="I1744" s="131" t="s">
        <v>16</v>
      </c>
      <c r="J1744" s="30"/>
      <c r="K1744" s="129" t="s">
        <v>94</v>
      </c>
      <c r="L1744" s="30"/>
      <c r="M1744" s="127" t="s">
        <v>14</v>
      </c>
      <c r="N1744" s="28"/>
      <c r="O1744" s="33"/>
      <c r="P1744" s="63"/>
      <c r="Q1744" s="35"/>
    </row>
    <row r="1745" spans="1:17" ht="15" customHeight="1" x14ac:dyDescent="0.2">
      <c r="A1745" s="128"/>
      <c r="B1745" s="136"/>
      <c r="C1745" s="128"/>
      <c r="D1745" s="28"/>
      <c r="E1745" s="134"/>
      <c r="F1745" s="134"/>
      <c r="G1745" s="134"/>
      <c r="H1745" s="134"/>
      <c r="I1745" s="132"/>
      <c r="J1745" s="30"/>
      <c r="K1745" s="130"/>
      <c r="L1745" s="30"/>
      <c r="M1745" s="128"/>
      <c r="N1745" s="28"/>
      <c r="O1745" s="34"/>
      <c r="P1745" s="64"/>
      <c r="Q1745" s="35"/>
    </row>
    <row r="1746" spans="1:17" ht="15" customHeight="1" x14ac:dyDescent="0.2">
      <c r="A1746" s="127" t="s">
        <v>988</v>
      </c>
      <c r="B1746" s="135" t="s">
        <v>2593</v>
      </c>
      <c r="C1746" s="127" t="s">
        <v>57</v>
      </c>
      <c r="D1746" s="28"/>
      <c r="E1746" s="133">
        <v>43355</v>
      </c>
      <c r="F1746" s="133">
        <v>43356</v>
      </c>
      <c r="G1746" s="133">
        <v>43383</v>
      </c>
      <c r="H1746" s="133">
        <v>43363</v>
      </c>
      <c r="I1746" s="131" t="s">
        <v>16</v>
      </c>
      <c r="J1746" s="30"/>
      <c r="K1746" s="129" t="s">
        <v>94</v>
      </c>
      <c r="L1746" s="30"/>
      <c r="M1746" s="127" t="s">
        <v>14</v>
      </c>
      <c r="N1746" s="28"/>
      <c r="O1746" s="33"/>
      <c r="P1746" s="63"/>
      <c r="Q1746" s="35"/>
    </row>
    <row r="1747" spans="1:17" ht="15" customHeight="1" x14ac:dyDescent="0.2">
      <c r="A1747" s="128"/>
      <c r="B1747" s="136"/>
      <c r="C1747" s="128"/>
      <c r="D1747" s="28"/>
      <c r="E1747" s="134"/>
      <c r="F1747" s="134"/>
      <c r="G1747" s="134"/>
      <c r="H1747" s="134"/>
      <c r="I1747" s="132"/>
      <c r="J1747" s="30"/>
      <c r="K1747" s="130"/>
      <c r="L1747" s="30"/>
      <c r="M1747" s="128"/>
      <c r="N1747" s="28"/>
      <c r="O1747" s="34"/>
      <c r="P1747" s="64"/>
      <c r="Q1747" s="35"/>
    </row>
    <row r="1748" spans="1:17" ht="15" customHeight="1" x14ac:dyDescent="0.2">
      <c r="A1748" s="127" t="s">
        <v>989</v>
      </c>
      <c r="B1748" s="135" t="s">
        <v>2594</v>
      </c>
      <c r="C1748" s="127" t="s">
        <v>57</v>
      </c>
      <c r="D1748" s="28"/>
      <c r="E1748" s="133">
        <v>43355</v>
      </c>
      <c r="F1748" s="133">
        <v>43356</v>
      </c>
      <c r="G1748" s="133">
        <v>43383</v>
      </c>
      <c r="H1748" s="133">
        <v>43374</v>
      </c>
      <c r="I1748" s="131" t="s">
        <v>16</v>
      </c>
      <c r="J1748" s="30"/>
      <c r="K1748" s="129" t="s">
        <v>94</v>
      </c>
      <c r="L1748" s="30"/>
      <c r="M1748" s="127" t="s">
        <v>14</v>
      </c>
      <c r="N1748" s="28"/>
      <c r="O1748" s="33"/>
      <c r="P1748" s="63" t="s">
        <v>2676</v>
      </c>
      <c r="Q1748" s="35"/>
    </row>
    <row r="1749" spans="1:17" ht="15" customHeight="1" x14ac:dyDescent="0.2">
      <c r="A1749" s="128"/>
      <c r="B1749" s="136"/>
      <c r="C1749" s="128"/>
      <c r="D1749" s="28"/>
      <c r="E1749" s="134"/>
      <c r="F1749" s="134"/>
      <c r="G1749" s="134"/>
      <c r="H1749" s="134"/>
      <c r="I1749" s="132"/>
      <c r="J1749" s="30"/>
      <c r="K1749" s="130"/>
      <c r="L1749" s="30"/>
      <c r="M1749" s="128"/>
      <c r="N1749" s="28"/>
      <c r="O1749" s="34"/>
      <c r="P1749" s="64"/>
      <c r="Q1749" s="35"/>
    </row>
    <row r="1750" spans="1:17" ht="15" customHeight="1" x14ac:dyDescent="0.2">
      <c r="A1750" s="127" t="s">
        <v>990</v>
      </c>
      <c r="B1750" s="135" t="s">
        <v>2601</v>
      </c>
      <c r="C1750" s="127" t="s">
        <v>57</v>
      </c>
      <c r="D1750" s="28"/>
      <c r="E1750" s="133">
        <v>43355</v>
      </c>
      <c r="F1750" s="133">
        <v>43356</v>
      </c>
      <c r="G1750" s="133">
        <v>43383</v>
      </c>
      <c r="H1750" s="133">
        <v>43374</v>
      </c>
      <c r="I1750" s="131" t="s">
        <v>16</v>
      </c>
      <c r="J1750" s="30"/>
      <c r="K1750" s="129" t="s">
        <v>94</v>
      </c>
      <c r="L1750" s="30"/>
      <c r="M1750" s="127" t="s">
        <v>14</v>
      </c>
      <c r="N1750" s="28"/>
      <c r="O1750" s="33"/>
      <c r="P1750" s="63"/>
      <c r="Q1750" s="35"/>
    </row>
    <row r="1751" spans="1:17" ht="15" customHeight="1" x14ac:dyDescent="0.2">
      <c r="A1751" s="128"/>
      <c r="B1751" s="136"/>
      <c r="C1751" s="128"/>
      <c r="D1751" s="28"/>
      <c r="E1751" s="134"/>
      <c r="F1751" s="134"/>
      <c r="G1751" s="134"/>
      <c r="H1751" s="134"/>
      <c r="I1751" s="132"/>
      <c r="J1751" s="30"/>
      <c r="K1751" s="130"/>
      <c r="L1751" s="30"/>
      <c r="M1751" s="128"/>
      <c r="N1751" s="28"/>
      <c r="O1751" s="34"/>
      <c r="P1751" s="64"/>
      <c r="Q1751" s="35"/>
    </row>
    <row r="1752" spans="1:17" ht="15" customHeight="1" x14ac:dyDescent="0.2">
      <c r="A1752" s="127" t="s">
        <v>991</v>
      </c>
      <c r="B1752" s="135" t="s">
        <v>2602</v>
      </c>
      <c r="C1752" s="127" t="s">
        <v>57</v>
      </c>
      <c r="D1752" s="28"/>
      <c r="E1752" s="133">
        <v>43355</v>
      </c>
      <c r="F1752" s="133">
        <v>43356</v>
      </c>
      <c r="G1752" s="133">
        <v>43383</v>
      </c>
      <c r="H1752" s="133">
        <v>43369</v>
      </c>
      <c r="I1752" s="131" t="s">
        <v>2574</v>
      </c>
      <c r="J1752" s="30"/>
      <c r="K1752" s="129" t="s">
        <v>94</v>
      </c>
      <c r="L1752" s="30"/>
      <c r="M1752" s="127" t="s">
        <v>14</v>
      </c>
      <c r="N1752" s="28"/>
      <c r="O1752" s="33"/>
      <c r="P1752" s="63"/>
      <c r="Q1752" s="35"/>
    </row>
    <row r="1753" spans="1:17" ht="15" customHeight="1" x14ac:dyDescent="0.2">
      <c r="A1753" s="128"/>
      <c r="B1753" s="136"/>
      <c r="C1753" s="128"/>
      <c r="D1753" s="28"/>
      <c r="E1753" s="134"/>
      <c r="F1753" s="134"/>
      <c r="G1753" s="134"/>
      <c r="H1753" s="134"/>
      <c r="I1753" s="132"/>
      <c r="J1753" s="30"/>
      <c r="K1753" s="130"/>
      <c r="L1753" s="30"/>
      <c r="M1753" s="128"/>
      <c r="N1753" s="28"/>
      <c r="O1753" s="34"/>
      <c r="P1753" s="64"/>
      <c r="Q1753" s="35"/>
    </row>
    <row r="1754" spans="1:17" ht="15" customHeight="1" x14ac:dyDescent="0.2">
      <c r="A1754" s="127" t="s">
        <v>992</v>
      </c>
      <c r="B1754" s="135" t="s">
        <v>2595</v>
      </c>
      <c r="C1754" s="127" t="s">
        <v>57</v>
      </c>
      <c r="D1754" s="28"/>
      <c r="E1754" s="133">
        <v>43356</v>
      </c>
      <c r="F1754" s="133">
        <v>43357</v>
      </c>
      <c r="G1754" s="133">
        <v>43384</v>
      </c>
      <c r="H1754" s="133">
        <v>43383</v>
      </c>
      <c r="I1754" s="131" t="s">
        <v>16</v>
      </c>
      <c r="J1754" s="30"/>
      <c r="K1754" s="129" t="s">
        <v>94</v>
      </c>
      <c r="L1754" s="30"/>
      <c r="M1754" s="127" t="s">
        <v>14</v>
      </c>
      <c r="N1754" s="28"/>
      <c r="O1754" s="33"/>
      <c r="P1754" s="63"/>
      <c r="Q1754" s="35"/>
    </row>
    <row r="1755" spans="1:17" ht="15" customHeight="1" x14ac:dyDescent="0.2">
      <c r="A1755" s="128"/>
      <c r="B1755" s="136"/>
      <c r="C1755" s="128"/>
      <c r="D1755" s="28"/>
      <c r="E1755" s="134"/>
      <c r="F1755" s="134"/>
      <c r="G1755" s="134"/>
      <c r="H1755" s="134"/>
      <c r="I1755" s="132"/>
      <c r="J1755" s="30"/>
      <c r="K1755" s="130"/>
      <c r="L1755" s="30"/>
      <c r="M1755" s="128"/>
      <c r="N1755" s="28"/>
      <c r="O1755" s="34"/>
      <c r="P1755" s="64"/>
      <c r="Q1755" s="35"/>
    </row>
    <row r="1756" spans="1:17" ht="15" customHeight="1" x14ac:dyDescent="0.2">
      <c r="A1756" s="127" t="s">
        <v>993</v>
      </c>
      <c r="B1756" s="135" t="s">
        <v>2603</v>
      </c>
      <c r="C1756" s="127" t="s">
        <v>57</v>
      </c>
      <c r="D1756" s="28"/>
      <c r="E1756" s="133">
        <v>43356</v>
      </c>
      <c r="F1756" s="133">
        <v>43357</v>
      </c>
      <c r="G1756" s="133">
        <v>43384</v>
      </c>
      <c r="H1756" s="133">
        <v>43370</v>
      </c>
      <c r="I1756" s="131" t="s">
        <v>16</v>
      </c>
      <c r="J1756" s="30"/>
      <c r="K1756" s="129" t="s">
        <v>94</v>
      </c>
      <c r="L1756" s="30"/>
      <c r="M1756" s="127" t="s">
        <v>14</v>
      </c>
      <c r="N1756" s="28"/>
      <c r="O1756" s="33"/>
      <c r="P1756" s="63"/>
      <c r="Q1756" s="35"/>
    </row>
    <row r="1757" spans="1:17" ht="15" customHeight="1" x14ac:dyDescent="0.2">
      <c r="A1757" s="128"/>
      <c r="B1757" s="136"/>
      <c r="C1757" s="128"/>
      <c r="D1757" s="28"/>
      <c r="E1757" s="134"/>
      <c r="F1757" s="134"/>
      <c r="G1757" s="134"/>
      <c r="H1757" s="134"/>
      <c r="I1757" s="132"/>
      <c r="J1757" s="30"/>
      <c r="K1757" s="130"/>
      <c r="L1757" s="30"/>
      <c r="M1757" s="128"/>
      <c r="N1757" s="28"/>
      <c r="O1757" s="34"/>
      <c r="P1757" s="64"/>
      <c r="Q1757" s="35"/>
    </row>
    <row r="1758" spans="1:17" ht="15" customHeight="1" x14ac:dyDescent="0.2">
      <c r="A1758" s="127" t="s">
        <v>994</v>
      </c>
      <c r="B1758" s="135" t="s">
        <v>2597</v>
      </c>
      <c r="C1758" s="127" t="s">
        <v>57</v>
      </c>
      <c r="D1758" s="28"/>
      <c r="E1758" s="133">
        <v>43357</v>
      </c>
      <c r="F1758" s="133">
        <v>43360</v>
      </c>
      <c r="G1758" s="133">
        <v>43385</v>
      </c>
      <c r="H1758" s="133">
        <v>43360</v>
      </c>
      <c r="I1758" s="131" t="s">
        <v>16</v>
      </c>
      <c r="J1758" s="30"/>
      <c r="K1758" s="129" t="s">
        <v>94</v>
      </c>
      <c r="L1758" s="30"/>
      <c r="M1758" s="127" t="s">
        <v>17</v>
      </c>
      <c r="N1758" s="28"/>
      <c r="O1758" s="33" t="s">
        <v>82</v>
      </c>
      <c r="P1758" s="63"/>
      <c r="Q1758" s="35"/>
    </row>
    <row r="1759" spans="1:17" ht="15" customHeight="1" x14ac:dyDescent="0.2">
      <c r="A1759" s="128"/>
      <c r="B1759" s="136"/>
      <c r="C1759" s="128"/>
      <c r="D1759" s="28"/>
      <c r="E1759" s="134"/>
      <c r="F1759" s="134"/>
      <c r="G1759" s="134"/>
      <c r="H1759" s="134"/>
      <c r="I1759" s="132"/>
      <c r="J1759" s="30"/>
      <c r="K1759" s="130"/>
      <c r="L1759" s="30"/>
      <c r="M1759" s="128"/>
      <c r="N1759" s="28"/>
      <c r="O1759" s="34"/>
      <c r="P1759" s="64"/>
      <c r="Q1759" s="35"/>
    </row>
    <row r="1760" spans="1:17" ht="15" customHeight="1" x14ac:dyDescent="0.2">
      <c r="A1760" s="127" t="s">
        <v>995</v>
      </c>
      <c r="B1760" s="135" t="s">
        <v>1775</v>
      </c>
      <c r="C1760" s="127" t="s">
        <v>57</v>
      </c>
      <c r="D1760" s="28"/>
      <c r="E1760" s="133">
        <v>43357</v>
      </c>
      <c r="F1760" s="133">
        <v>43360</v>
      </c>
      <c r="G1760" s="133">
        <v>43385</v>
      </c>
      <c r="H1760" s="133">
        <v>43360</v>
      </c>
      <c r="I1760" s="131" t="s">
        <v>16</v>
      </c>
      <c r="J1760" s="30"/>
      <c r="K1760" s="129" t="s">
        <v>94</v>
      </c>
      <c r="L1760" s="30"/>
      <c r="M1760" s="127" t="s">
        <v>17</v>
      </c>
      <c r="N1760" s="28"/>
      <c r="O1760" s="33" t="s">
        <v>71</v>
      </c>
      <c r="P1760" s="63"/>
      <c r="Q1760" s="35"/>
    </row>
    <row r="1761" spans="1:17" ht="15" customHeight="1" x14ac:dyDescent="0.2">
      <c r="A1761" s="128"/>
      <c r="B1761" s="136"/>
      <c r="C1761" s="128"/>
      <c r="D1761" s="28"/>
      <c r="E1761" s="134"/>
      <c r="F1761" s="134"/>
      <c r="G1761" s="134"/>
      <c r="H1761" s="134"/>
      <c r="I1761" s="132"/>
      <c r="J1761" s="30"/>
      <c r="K1761" s="130"/>
      <c r="L1761" s="30"/>
      <c r="M1761" s="128"/>
      <c r="N1761" s="28"/>
      <c r="O1761" s="34"/>
      <c r="P1761" s="64"/>
      <c r="Q1761" s="35"/>
    </row>
    <row r="1762" spans="1:17" ht="15" customHeight="1" x14ac:dyDescent="0.2">
      <c r="A1762" s="127" t="s">
        <v>996</v>
      </c>
      <c r="B1762" s="135" t="s">
        <v>2598</v>
      </c>
      <c r="C1762" s="127" t="s">
        <v>57</v>
      </c>
      <c r="D1762" s="28"/>
      <c r="E1762" s="133">
        <v>43357</v>
      </c>
      <c r="F1762" s="133">
        <v>43360</v>
      </c>
      <c r="G1762" s="133">
        <v>43385</v>
      </c>
      <c r="H1762" s="133">
        <v>43361</v>
      </c>
      <c r="I1762" s="131" t="s">
        <v>16</v>
      </c>
      <c r="J1762" s="30"/>
      <c r="K1762" s="129" t="s">
        <v>94</v>
      </c>
      <c r="L1762" s="30"/>
      <c r="M1762" s="127" t="s">
        <v>14</v>
      </c>
      <c r="N1762" s="28"/>
      <c r="O1762" s="33"/>
      <c r="P1762" s="63"/>
      <c r="Q1762" s="35"/>
    </row>
    <row r="1763" spans="1:17" ht="15" customHeight="1" x14ac:dyDescent="0.2">
      <c r="A1763" s="128"/>
      <c r="B1763" s="136"/>
      <c r="C1763" s="128"/>
      <c r="D1763" s="28"/>
      <c r="E1763" s="134"/>
      <c r="F1763" s="134"/>
      <c r="G1763" s="134"/>
      <c r="H1763" s="134"/>
      <c r="I1763" s="132"/>
      <c r="J1763" s="30"/>
      <c r="K1763" s="130"/>
      <c r="L1763" s="30"/>
      <c r="M1763" s="128"/>
      <c r="N1763" s="28"/>
      <c r="O1763" s="34"/>
      <c r="P1763" s="64"/>
      <c r="Q1763" s="35"/>
    </row>
    <row r="1764" spans="1:17" ht="15" customHeight="1" x14ac:dyDescent="0.2">
      <c r="A1764" s="127" t="s">
        <v>997</v>
      </c>
      <c r="B1764" s="135" t="s">
        <v>2604</v>
      </c>
      <c r="C1764" s="127" t="s">
        <v>57</v>
      </c>
      <c r="D1764" s="28"/>
      <c r="E1764" s="133">
        <v>43360</v>
      </c>
      <c r="F1764" s="133">
        <v>43361</v>
      </c>
      <c r="G1764" s="133">
        <v>43388</v>
      </c>
      <c r="H1764" s="133">
        <v>43374</v>
      </c>
      <c r="I1764" s="131" t="s">
        <v>16</v>
      </c>
      <c r="J1764" s="30"/>
      <c r="K1764" s="129" t="s">
        <v>94</v>
      </c>
      <c r="L1764" s="30"/>
      <c r="M1764" s="127" t="s">
        <v>14</v>
      </c>
      <c r="N1764" s="28"/>
      <c r="O1764" s="33"/>
      <c r="P1764" s="63"/>
      <c r="Q1764" s="35"/>
    </row>
    <row r="1765" spans="1:17" ht="15" customHeight="1" x14ac:dyDescent="0.2">
      <c r="A1765" s="128"/>
      <c r="B1765" s="136"/>
      <c r="C1765" s="128"/>
      <c r="D1765" s="28"/>
      <c r="E1765" s="134"/>
      <c r="F1765" s="134"/>
      <c r="G1765" s="134"/>
      <c r="H1765" s="134"/>
      <c r="I1765" s="132"/>
      <c r="J1765" s="30"/>
      <c r="K1765" s="130"/>
      <c r="L1765" s="30"/>
      <c r="M1765" s="128"/>
      <c r="N1765" s="28"/>
      <c r="O1765" s="34"/>
      <c r="P1765" s="64"/>
      <c r="Q1765" s="35"/>
    </row>
    <row r="1766" spans="1:17" ht="15" customHeight="1" x14ac:dyDescent="0.2">
      <c r="A1766" s="127" t="s">
        <v>998</v>
      </c>
      <c r="B1766" s="135" t="s">
        <v>2599</v>
      </c>
      <c r="C1766" s="127" t="s">
        <v>57</v>
      </c>
      <c r="D1766" s="28"/>
      <c r="E1766" s="133">
        <v>43360</v>
      </c>
      <c r="F1766" s="133">
        <v>43361</v>
      </c>
      <c r="G1766" s="133">
        <v>43388</v>
      </c>
      <c r="H1766" s="133">
        <v>43368</v>
      </c>
      <c r="I1766" s="131" t="s">
        <v>16</v>
      </c>
      <c r="J1766" s="30"/>
      <c r="K1766" s="129" t="s">
        <v>94</v>
      </c>
      <c r="L1766" s="30"/>
      <c r="M1766" s="127" t="s">
        <v>14</v>
      </c>
      <c r="N1766" s="28"/>
      <c r="O1766" s="33"/>
      <c r="P1766" s="63"/>
      <c r="Q1766" s="35"/>
    </row>
    <row r="1767" spans="1:17" ht="15" customHeight="1" x14ac:dyDescent="0.2">
      <c r="A1767" s="128"/>
      <c r="B1767" s="136"/>
      <c r="C1767" s="128"/>
      <c r="D1767" s="28"/>
      <c r="E1767" s="134"/>
      <c r="F1767" s="134"/>
      <c r="G1767" s="134"/>
      <c r="H1767" s="134"/>
      <c r="I1767" s="132"/>
      <c r="J1767" s="30"/>
      <c r="K1767" s="130"/>
      <c r="L1767" s="30"/>
      <c r="M1767" s="128"/>
      <c r="N1767" s="28"/>
      <c r="O1767" s="34"/>
      <c r="P1767" s="64"/>
      <c r="Q1767" s="35"/>
    </row>
    <row r="1768" spans="1:17" ht="15" customHeight="1" x14ac:dyDescent="0.2">
      <c r="A1768" s="127" t="s">
        <v>999</v>
      </c>
      <c r="B1768" s="135" t="s">
        <v>2605</v>
      </c>
      <c r="C1768" s="127" t="s">
        <v>57</v>
      </c>
      <c r="D1768" s="28"/>
      <c r="E1768" s="133">
        <v>43360</v>
      </c>
      <c r="F1768" s="133">
        <v>43361</v>
      </c>
      <c r="G1768" s="133">
        <v>43388</v>
      </c>
      <c r="H1768" s="133">
        <v>43390</v>
      </c>
      <c r="I1768" s="131" t="s">
        <v>16</v>
      </c>
      <c r="J1768" s="30"/>
      <c r="K1768" s="129" t="s">
        <v>94</v>
      </c>
      <c r="L1768" s="30"/>
      <c r="M1768" s="127" t="s">
        <v>14</v>
      </c>
      <c r="N1768" s="28"/>
      <c r="O1768" s="33"/>
      <c r="P1768" s="63"/>
      <c r="Q1768" s="35"/>
    </row>
    <row r="1769" spans="1:17" ht="15" customHeight="1" x14ac:dyDescent="0.2">
      <c r="A1769" s="128"/>
      <c r="B1769" s="136"/>
      <c r="C1769" s="128"/>
      <c r="D1769" s="28"/>
      <c r="E1769" s="134"/>
      <c r="F1769" s="134"/>
      <c r="G1769" s="134"/>
      <c r="H1769" s="134"/>
      <c r="I1769" s="132"/>
      <c r="J1769" s="30"/>
      <c r="K1769" s="130"/>
      <c r="L1769" s="30"/>
      <c r="M1769" s="128"/>
      <c r="N1769" s="28"/>
      <c r="O1769" s="34"/>
      <c r="P1769" s="64"/>
      <c r="Q1769" s="35"/>
    </row>
    <row r="1770" spans="1:17" ht="15" customHeight="1" x14ac:dyDescent="0.2">
      <c r="A1770" s="127" t="s">
        <v>1000</v>
      </c>
      <c r="B1770" s="135" t="s">
        <v>2600</v>
      </c>
      <c r="C1770" s="127" t="s">
        <v>57</v>
      </c>
      <c r="D1770" s="28"/>
      <c r="E1770" s="133">
        <v>43361</v>
      </c>
      <c r="F1770" s="133">
        <v>43362</v>
      </c>
      <c r="G1770" s="133">
        <v>43389</v>
      </c>
      <c r="H1770" s="133">
        <v>43375</v>
      </c>
      <c r="I1770" s="131" t="s">
        <v>16</v>
      </c>
      <c r="J1770" s="30"/>
      <c r="K1770" s="129" t="s">
        <v>94</v>
      </c>
      <c r="L1770" s="30"/>
      <c r="M1770" s="127" t="s">
        <v>14</v>
      </c>
      <c r="N1770" s="28"/>
      <c r="O1770" s="33"/>
      <c r="P1770" s="63"/>
      <c r="Q1770" s="35"/>
    </row>
    <row r="1771" spans="1:17" ht="15" customHeight="1" x14ac:dyDescent="0.2">
      <c r="A1771" s="128"/>
      <c r="B1771" s="136"/>
      <c r="C1771" s="128"/>
      <c r="D1771" s="28"/>
      <c r="E1771" s="134"/>
      <c r="F1771" s="134"/>
      <c r="G1771" s="134"/>
      <c r="H1771" s="134"/>
      <c r="I1771" s="132"/>
      <c r="J1771" s="30"/>
      <c r="K1771" s="130"/>
      <c r="L1771" s="30"/>
      <c r="M1771" s="128"/>
      <c r="N1771" s="28"/>
      <c r="O1771" s="34"/>
      <c r="P1771" s="64"/>
      <c r="Q1771" s="35"/>
    </row>
    <row r="1772" spans="1:17" ht="15" customHeight="1" x14ac:dyDescent="0.2">
      <c r="A1772" s="127" t="s">
        <v>1001</v>
      </c>
      <c r="B1772" s="135" t="s">
        <v>2607</v>
      </c>
      <c r="C1772" s="127" t="s">
        <v>57</v>
      </c>
      <c r="D1772" s="28"/>
      <c r="E1772" s="133">
        <v>43361</v>
      </c>
      <c r="F1772" s="133">
        <v>43362</v>
      </c>
      <c r="G1772" s="133">
        <v>43389</v>
      </c>
      <c r="H1772" s="133">
        <v>43389</v>
      </c>
      <c r="I1772" s="131" t="s">
        <v>16</v>
      </c>
      <c r="J1772" s="30"/>
      <c r="K1772" s="129" t="s">
        <v>94</v>
      </c>
      <c r="L1772" s="30"/>
      <c r="M1772" s="127" t="s">
        <v>14</v>
      </c>
      <c r="N1772" s="28"/>
      <c r="O1772" s="33"/>
      <c r="P1772" s="63"/>
      <c r="Q1772" s="35"/>
    </row>
    <row r="1773" spans="1:17" ht="15" customHeight="1" x14ac:dyDescent="0.2">
      <c r="A1773" s="128"/>
      <c r="B1773" s="136"/>
      <c r="C1773" s="128"/>
      <c r="D1773" s="28"/>
      <c r="E1773" s="134"/>
      <c r="F1773" s="134"/>
      <c r="G1773" s="134"/>
      <c r="H1773" s="134"/>
      <c r="I1773" s="132"/>
      <c r="J1773" s="30"/>
      <c r="K1773" s="130"/>
      <c r="L1773" s="30"/>
      <c r="M1773" s="128"/>
      <c r="N1773" s="28"/>
      <c r="O1773" s="34"/>
      <c r="P1773" s="64"/>
      <c r="Q1773" s="35"/>
    </row>
    <row r="1774" spans="1:17" ht="15" customHeight="1" x14ac:dyDescent="0.2">
      <c r="A1774" s="127" t="s">
        <v>1002</v>
      </c>
      <c r="B1774" s="135" t="s">
        <v>2608</v>
      </c>
      <c r="C1774" s="127" t="s">
        <v>57</v>
      </c>
      <c r="D1774" s="28"/>
      <c r="E1774" s="133">
        <v>43361</v>
      </c>
      <c r="F1774" s="133">
        <v>43362</v>
      </c>
      <c r="G1774" s="133">
        <v>43389</v>
      </c>
      <c r="H1774" s="133">
        <v>43362</v>
      </c>
      <c r="I1774" s="131" t="s">
        <v>16</v>
      </c>
      <c r="J1774" s="30"/>
      <c r="K1774" s="129" t="s">
        <v>94</v>
      </c>
      <c r="L1774" s="30"/>
      <c r="M1774" s="127" t="s">
        <v>2577</v>
      </c>
      <c r="N1774" s="28"/>
      <c r="O1774" s="33"/>
      <c r="P1774" s="63"/>
      <c r="Q1774" s="35"/>
    </row>
    <row r="1775" spans="1:17" ht="15" customHeight="1" x14ac:dyDescent="0.2">
      <c r="A1775" s="128"/>
      <c r="B1775" s="136"/>
      <c r="C1775" s="128"/>
      <c r="D1775" s="28"/>
      <c r="E1775" s="134"/>
      <c r="F1775" s="134"/>
      <c r="G1775" s="134"/>
      <c r="H1775" s="134"/>
      <c r="I1775" s="132"/>
      <c r="J1775" s="30"/>
      <c r="K1775" s="130"/>
      <c r="L1775" s="30"/>
      <c r="M1775" s="128"/>
      <c r="N1775" s="28"/>
      <c r="O1775" s="34"/>
      <c r="P1775" s="64"/>
      <c r="Q1775" s="35"/>
    </row>
    <row r="1776" spans="1:17" ht="15" customHeight="1" x14ac:dyDescent="0.2">
      <c r="A1776" s="127" t="s">
        <v>1003</v>
      </c>
      <c r="B1776" s="135" t="s">
        <v>2609</v>
      </c>
      <c r="C1776" s="127" t="s">
        <v>57</v>
      </c>
      <c r="D1776" s="28"/>
      <c r="E1776" s="133">
        <v>43361</v>
      </c>
      <c r="F1776" s="133">
        <v>43363</v>
      </c>
      <c r="G1776" s="133">
        <v>43390</v>
      </c>
      <c r="H1776" s="133">
        <v>43389</v>
      </c>
      <c r="I1776" s="131" t="s">
        <v>16</v>
      </c>
      <c r="J1776" s="30"/>
      <c r="K1776" s="129" t="s">
        <v>94</v>
      </c>
      <c r="L1776" s="30"/>
      <c r="M1776" s="127" t="s">
        <v>14</v>
      </c>
      <c r="N1776" s="28"/>
      <c r="O1776" s="33"/>
      <c r="P1776" s="63"/>
      <c r="Q1776" s="35"/>
    </row>
    <row r="1777" spans="1:17" ht="15" customHeight="1" x14ac:dyDescent="0.2">
      <c r="A1777" s="128"/>
      <c r="B1777" s="136"/>
      <c r="C1777" s="128"/>
      <c r="D1777" s="28"/>
      <c r="E1777" s="134"/>
      <c r="F1777" s="134"/>
      <c r="G1777" s="134"/>
      <c r="H1777" s="134"/>
      <c r="I1777" s="132"/>
      <c r="J1777" s="30"/>
      <c r="K1777" s="130"/>
      <c r="L1777" s="30"/>
      <c r="M1777" s="128"/>
      <c r="N1777" s="28"/>
      <c r="O1777" s="34"/>
      <c r="P1777" s="64"/>
      <c r="Q1777" s="35"/>
    </row>
    <row r="1778" spans="1:17" ht="15" customHeight="1" x14ac:dyDescent="0.2">
      <c r="A1778" s="127" t="s">
        <v>1004</v>
      </c>
      <c r="B1778" s="135" t="s">
        <v>2610</v>
      </c>
      <c r="C1778" s="127" t="s">
        <v>57</v>
      </c>
      <c r="D1778" s="28"/>
      <c r="E1778" s="133">
        <v>43362</v>
      </c>
      <c r="F1778" s="133">
        <v>43363</v>
      </c>
      <c r="G1778" s="133">
        <v>43390</v>
      </c>
      <c r="H1778" s="133">
        <v>43376</v>
      </c>
      <c r="I1778" s="131" t="s">
        <v>16</v>
      </c>
      <c r="J1778" s="30"/>
      <c r="K1778" s="129" t="s">
        <v>94</v>
      </c>
      <c r="L1778" s="30"/>
      <c r="M1778" s="127" t="s">
        <v>14</v>
      </c>
      <c r="N1778" s="28"/>
      <c r="O1778" s="33"/>
      <c r="P1778" s="63"/>
      <c r="Q1778" s="35"/>
    </row>
    <row r="1779" spans="1:17" ht="15" customHeight="1" x14ac:dyDescent="0.2">
      <c r="A1779" s="128"/>
      <c r="B1779" s="136"/>
      <c r="C1779" s="128"/>
      <c r="D1779" s="28"/>
      <c r="E1779" s="134"/>
      <c r="F1779" s="134"/>
      <c r="G1779" s="134"/>
      <c r="H1779" s="134"/>
      <c r="I1779" s="132"/>
      <c r="J1779" s="30"/>
      <c r="K1779" s="130"/>
      <c r="L1779" s="30"/>
      <c r="M1779" s="128"/>
      <c r="N1779" s="28"/>
      <c r="O1779" s="34"/>
      <c r="P1779" s="64"/>
      <c r="Q1779" s="35"/>
    </row>
    <row r="1780" spans="1:17" ht="15" customHeight="1" x14ac:dyDescent="0.2">
      <c r="A1780" s="127" t="s">
        <v>1005</v>
      </c>
      <c r="B1780" s="135" t="s">
        <v>2611</v>
      </c>
      <c r="C1780" s="127" t="s">
        <v>57</v>
      </c>
      <c r="D1780" s="28"/>
      <c r="E1780" s="133">
        <v>43363</v>
      </c>
      <c r="F1780" s="133">
        <v>43364</v>
      </c>
      <c r="G1780" s="133">
        <v>43391</v>
      </c>
      <c r="H1780" s="133">
        <v>43377</v>
      </c>
      <c r="I1780" s="131" t="s">
        <v>16</v>
      </c>
      <c r="J1780" s="30"/>
      <c r="K1780" s="129" t="s">
        <v>94</v>
      </c>
      <c r="L1780" s="30"/>
      <c r="M1780" s="127" t="s">
        <v>14</v>
      </c>
      <c r="N1780" s="28"/>
      <c r="O1780" s="33"/>
      <c r="P1780" s="63"/>
      <c r="Q1780" s="35"/>
    </row>
    <row r="1781" spans="1:17" ht="15" customHeight="1" x14ac:dyDescent="0.2">
      <c r="A1781" s="128"/>
      <c r="B1781" s="136"/>
      <c r="C1781" s="128"/>
      <c r="D1781" s="28"/>
      <c r="E1781" s="134"/>
      <c r="F1781" s="134"/>
      <c r="G1781" s="134"/>
      <c r="H1781" s="134"/>
      <c r="I1781" s="132"/>
      <c r="J1781" s="30"/>
      <c r="K1781" s="130"/>
      <c r="L1781" s="30"/>
      <c r="M1781" s="128"/>
      <c r="N1781" s="28"/>
      <c r="O1781" s="34"/>
      <c r="P1781" s="64"/>
      <c r="Q1781" s="35"/>
    </row>
    <row r="1782" spans="1:17" ht="15" customHeight="1" x14ac:dyDescent="0.2">
      <c r="A1782" s="127" t="s">
        <v>1006</v>
      </c>
      <c r="B1782" s="135" t="s">
        <v>2612</v>
      </c>
      <c r="C1782" s="127" t="s">
        <v>57</v>
      </c>
      <c r="D1782" s="28"/>
      <c r="E1782" s="133">
        <v>43363</v>
      </c>
      <c r="F1782" s="133">
        <v>43364</v>
      </c>
      <c r="G1782" s="133">
        <v>43391</v>
      </c>
      <c r="H1782" s="133">
        <v>43390</v>
      </c>
      <c r="I1782" s="131" t="s">
        <v>16</v>
      </c>
      <c r="J1782" s="30"/>
      <c r="K1782" s="129" t="s">
        <v>94</v>
      </c>
      <c r="L1782" s="30"/>
      <c r="M1782" s="127" t="s">
        <v>14</v>
      </c>
      <c r="N1782" s="28"/>
      <c r="O1782" s="33"/>
      <c r="P1782" s="63"/>
      <c r="Q1782" s="35"/>
    </row>
    <row r="1783" spans="1:17" ht="15" customHeight="1" x14ac:dyDescent="0.2">
      <c r="A1783" s="128"/>
      <c r="B1783" s="136"/>
      <c r="C1783" s="128"/>
      <c r="D1783" s="28"/>
      <c r="E1783" s="134"/>
      <c r="F1783" s="134"/>
      <c r="G1783" s="134"/>
      <c r="H1783" s="134"/>
      <c r="I1783" s="132"/>
      <c r="J1783" s="30"/>
      <c r="K1783" s="130"/>
      <c r="L1783" s="30"/>
      <c r="M1783" s="128"/>
      <c r="N1783" s="28"/>
      <c r="O1783" s="34"/>
      <c r="P1783" s="64"/>
      <c r="Q1783" s="35"/>
    </row>
    <row r="1784" spans="1:17" ht="15" customHeight="1" x14ac:dyDescent="0.2">
      <c r="A1784" s="127" t="s">
        <v>1007</v>
      </c>
      <c r="B1784" s="101" t="s">
        <v>2613</v>
      </c>
      <c r="C1784" s="127" t="s">
        <v>57</v>
      </c>
      <c r="D1784" s="28"/>
      <c r="E1784" s="133">
        <v>43364</v>
      </c>
      <c r="F1784" s="133" t="s">
        <v>2615</v>
      </c>
      <c r="G1784" s="133">
        <v>43392</v>
      </c>
      <c r="H1784" s="133">
        <v>43376</v>
      </c>
      <c r="I1784" s="131" t="s">
        <v>16</v>
      </c>
      <c r="J1784" s="30"/>
      <c r="K1784" s="129" t="s">
        <v>94</v>
      </c>
      <c r="L1784" s="30"/>
      <c r="M1784" s="127" t="s">
        <v>14</v>
      </c>
      <c r="N1784" s="28"/>
      <c r="O1784" s="33"/>
      <c r="P1784" s="63"/>
      <c r="Q1784" s="35"/>
    </row>
    <row r="1785" spans="1:17" ht="15" customHeight="1" x14ac:dyDescent="0.2">
      <c r="A1785" s="128"/>
      <c r="B1785" s="94" t="s">
        <v>2614</v>
      </c>
      <c r="C1785" s="128"/>
      <c r="D1785" s="28"/>
      <c r="E1785" s="134"/>
      <c r="F1785" s="134"/>
      <c r="G1785" s="134"/>
      <c r="H1785" s="134"/>
      <c r="I1785" s="132"/>
      <c r="J1785" s="30"/>
      <c r="K1785" s="130"/>
      <c r="L1785" s="30"/>
      <c r="M1785" s="128"/>
      <c r="N1785" s="28"/>
      <c r="O1785" s="34"/>
      <c r="P1785" s="64"/>
      <c r="Q1785" s="35"/>
    </row>
    <row r="1786" spans="1:17" ht="15" customHeight="1" x14ac:dyDescent="0.2">
      <c r="A1786" s="127" t="s">
        <v>1008</v>
      </c>
      <c r="B1786" s="135" t="s">
        <v>2616</v>
      </c>
      <c r="C1786" s="127" t="s">
        <v>57</v>
      </c>
      <c r="D1786" s="28"/>
      <c r="E1786" s="133">
        <v>43364</v>
      </c>
      <c r="F1786" s="133" t="s">
        <v>2615</v>
      </c>
      <c r="G1786" s="133">
        <v>43392</v>
      </c>
      <c r="H1786" s="133"/>
      <c r="I1786" s="131" t="s">
        <v>28</v>
      </c>
      <c r="J1786" s="30"/>
      <c r="K1786" s="129" t="s">
        <v>86</v>
      </c>
      <c r="L1786" s="30"/>
      <c r="M1786" s="127" t="s">
        <v>73</v>
      </c>
      <c r="N1786" s="28"/>
      <c r="O1786" s="33"/>
      <c r="P1786" s="63"/>
      <c r="Q1786" s="35"/>
    </row>
    <row r="1787" spans="1:17" ht="15" customHeight="1" x14ac:dyDescent="0.2">
      <c r="A1787" s="128"/>
      <c r="B1787" s="136"/>
      <c r="C1787" s="128"/>
      <c r="D1787" s="28"/>
      <c r="E1787" s="134"/>
      <c r="F1787" s="134"/>
      <c r="G1787" s="134"/>
      <c r="H1787" s="134"/>
      <c r="I1787" s="132"/>
      <c r="J1787" s="30"/>
      <c r="K1787" s="130"/>
      <c r="L1787" s="30"/>
      <c r="M1787" s="128"/>
      <c r="N1787" s="28"/>
      <c r="O1787" s="34"/>
      <c r="P1787" s="64"/>
      <c r="Q1787" s="35"/>
    </row>
    <row r="1788" spans="1:17" ht="15" customHeight="1" x14ac:dyDescent="0.2">
      <c r="A1788" s="127" t="s">
        <v>1009</v>
      </c>
      <c r="B1788" s="62" t="s">
        <v>2617</v>
      </c>
      <c r="C1788" s="33" t="s">
        <v>57</v>
      </c>
      <c r="D1788" s="100">
        <v>43367</v>
      </c>
      <c r="E1788" s="98">
        <v>43367</v>
      </c>
      <c r="F1788" s="98">
        <v>43368</v>
      </c>
      <c r="G1788" s="133">
        <v>43395</v>
      </c>
      <c r="H1788" s="133">
        <v>43375</v>
      </c>
      <c r="I1788" s="131" t="s">
        <v>16</v>
      </c>
      <c r="J1788" s="30"/>
      <c r="K1788" s="129" t="s">
        <v>94</v>
      </c>
      <c r="L1788" s="30"/>
      <c r="M1788" s="127" t="s">
        <v>14</v>
      </c>
      <c r="N1788" s="28"/>
      <c r="O1788" s="33"/>
      <c r="P1788" s="63"/>
      <c r="Q1788" s="35"/>
    </row>
    <row r="1789" spans="1:17" ht="15" customHeight="1" x14ac:dyDescent="0.2">
      <c r="A1789" s="128"/>
      <c r="B1789" s="90"/>
      <c r="C1789" s="55"/>
      <c r="D1789" s="28"/>
      <c r="E1789" s="99"/>
      <c r="F1789" s="99"/>
      <c r="G1789" s="134"/>
      <c r="H1789" s="134"/>
      <c r="I1789" s="132"/>
      <c r="J1789" s="30"/>
      <c r="K1789" s="130"/>
      <c r="L1789" s="30"/>
      <c r="M1789" s="128"/>
      <c r="N1789" s="28"/>
      <c r="O1789" s="34"/>
      <c r="P1789" s="64"/>
      <c r="Q1789" s="35"/>
    </row>
    <row r="1790" spans="1:17" ht="15" customHeight="1" x14ac:dyDescent="0.2">
      <c r="A1790" s="127" t="s">
        <v>1010</v>
      </c>
      <c r="B1790" s="135" t="s">
        <v>2618</v>
      </c>
      <c r="C1790" s="33" t="s">
        <v>57</v>
      </c>
      <c r="D1790" s="100">
        <v>43367</v>
      </c>
      <c r="E1790" s="98">
        <v>43367</v>
      </c>
      <c r="F1790" s="98">
        <v>43368</v>
      </c>
      <c r="G1790" s="133">
        <v>43395</v>
      </c>
      <c r="H1790" s="133"/>
      <c r="I1790" s="131" t="s">
        <v>28</v>
      </c>
      <c r="J1790" s="30"/>
      <c r="K1790" s="129" t="s">
        <v>86</v>
      </c>
      <c r="L1790" s="30"/>
      <c r="M1790" s="127" t="s">
        <v>73</v>
      </c>
      <c r="N1790" s="28"/>
      <c r="O1790" s="33"/>
      <c r="P1790" s="63"/>
      <c r="Q1790" s="35"/>
    </row>
    <row r="1791" spans="1:17" ht="15" customHeight="1" x14ac:dyDescent="0.2">
      <c r="A1791" s="128"/>
      <c r="B1791" s="136"/>
      <c r="C1791" s="55"/>
      <c r="D1791" s="28"/>
      <c r="E1791" s="99"/>
      <c r="F1791" s="99"/>
      <c r="G1791" s="134"/>
      <c r="H1791" s="134"/>
      <c r="I1791" s="132"/>
      <c r="J1791" s="30"/>
      <c r="K1791" s="130"/>
      <c r="L1791" s="30"/>
      <c r="M1791" s="128"/>
      <c r="N1791" s="28"/>
      <c r="O1791" s="34"/>
      <c r="P1791" s="64"/>
      <c r="Q1791" s="35"/>
    </row>
    <row r="1792" spans="1:17" ht="15" customHeight="1" x14ac:dyDescent="0.2">
      <c r="A1792" s="127" t="s">
        <v>1011</v>
      </c>
      <c r="B1792" s="135" t="s">
        <v>2619</v>
      </c>
      <c r="C1792" s="33" t="s">
        <v>57</v>
      </c>
      <c r="D1792" s="100">
        <v>43367</v>
      </c>
      <c r="E1792" s="98">
        <v>43367</v>
      </c>
      <c r="F1792" s="98">
        <v>43368</v>
      </c>
      <c r="G1792" s="98">
        <v>43395</v>
      </c>
      <c r="H1792" s="133">
        <v>43392</v>
      </c>
      <c r="I1792" s="131" t="s">
        <v>16</v>
      </c>
      <c r="J1792" s="30"/>
      <c r="K1792" s="129" t="s">
        <v>94</v>
      </c>
      <c r="L1792" s="30"/>
      <c r="M1792" s="127" t="s">
        <v>14</v>
      </c>
      <c r="N1792" s="28"/>
      <c r="O1792" s="33"/>
      <c r="P1792" s="63"/>
      <c r="Q1792" s="35"/>
    </row>
    <row r="1793" spans="1:17" ht="15" customHeight="1" x14ac:dyDescent="0.2">
      <c r="A1793" s="128"/>
      <c r="B1793" s="136"/>
      <c r="C1793" s="55"/>
      <c r="D1793" s="28"/>
      <c r="E1793" s="99"/>
      <c r="F1793" s="99"/>
      <c r="G1793" s="99"/>
      <c r="H1793" s="134"/>
      <c r="I1793" s="132"/>
      <c r="J1793" s="30"/>
      <c r="K1793" s="130"/>
      <c r="L1793" s="30"/>
      <c r="M1793" s="128"/>
      <c r="N1793" s="28"/>
      <c r="O1793" s="34"/>
      <c r="P1793" s="64"/>
      <c r="Q1793" s="35"/>
    </row>
    <row r="1794" spans="1:17" ht="15" customHeight="1" x14ac:dyDescent="0.2">
      <c r="A1794" s="127" t="s">
        <v>1012</v>
      </c>
      <c r="B1794" s="135" t="s">
        <v>2620</v>
      </c>
      <c r="C1794" s="33" t="s">
        <v>57</v>
      </c>
      <c r="D1794" s="100">
        <v>43367</v>
      </c>
      <c r="E1794" s="98">
        <v>43367</v>
      </c>
      <c r="F1794" s="98">
        <v>43368</v>
      </c>
      <c r="G1794" s="98">
        <v>43395</v>
      </c>
      <c r="H1794" s="133">
        <v>43381</v>
      </c>
      <c r="I1794" s="131" t="s">
        <v>16</v>
      </c>
      <c r="J1794" s="30"/>
      <c r="K1794" s="129" t="s">
        <v>94</v>
      </c>
      <c r="L1794" s="30"/>
      <c r="M1794" s="127" t="s">
        <v>14</v>
      </c>
      <c r="N1794" s="28"/>
      <c r="O1794" s="33"/>
      <c r="P1794" s="63"/>
      <c r="Q1794" s="35"/>
    </row>
    <row r="1795" spans="1:17" ht="15" customHeight="1" x14ac:dyDescent="0.2">
      <c r="A1795" s="128"/>
      <c r="B1795" s="136"/>
      <c r="C1795" s="55"/>
      <c r="D1795" s="28"/>
      <c r="E1795" s="99"/>
      <c r="F1795" s="99"/>
      <c r="G1795" s="99"/>
      <c r="H1795" s="134"/>
      <c r="I1795" s="132"/>
      <c r="J1795" s="30"/>
      <c r="K1795" s="130"/>
      <c r="L1795" s="30"/>
      <c r="M1795" s="128"/>
      <c r="N1795" s="28"/>
      <c r="O1795" s="34"/>
      <c r="P1795" s="64"/>
      <c r="Q1795" s="35"/>
    </row>
    <row r="1796" spans="1:17" ht="15" customHeight="1" x14ac:dyDescent="0.2">
      <c r="A1796" s="127" t="s">
        <v>1013</v>
      </c>
      <c r="B1796" s="135" t="s">
        <v>2621</v>
      </c>
      <c r="C1796" s="33" t="s">
        <v>57</v>
      </c>
      <c r="D1796" s="100">
        <v>43367</v>
      </c>
      <c r="E1796" s="98">
        <v>43367</v>
      </c>
      <c r="F1796" s="98">
        <v>43368</v>
      </c>
      <c r="G1796" s="98">
        <v>43395</v>
      </c>
      <c r="H1796" s="133">
        <v>43402</v>
      </c>
      <c r="I1796" s="131" t="s">
        <v>16</v>
      </c>
      <c r="J1796" s="30"/>
      <c r="K1796" s="129" t="s">
        <v>94</v>
      </c>
      <c r="L1796" s="30"/>
      <c r="M1796" s="127" t="s">
        <v>15</v>
      </c>
      <c r="N1796" s="28"/>
      <c r="O1796" s="33"/>
      <c r="P1796" s="63"/>
      <c r="Q1796" s="35"/>
    </row>
    <row r="1797" spans="1:17" ht="15" customHeight="1" x14ac:dyDescent="0.2">
      <c r="A1797" s="128"/>
      <c r="B1797" s="136"/>
      <c r="C1797" s="55"/>
      <c r="D1797" s="28"/>
      <c r="E1797" s="99"/>
      <c r="F1797" s="99"/>
      <c r="G1797" s="99"/>
      <c r="H1797" s="134"/>
      <c r="I1797" s="132"/>
      <c r="J1797" s="30"/>
      <c r="K1797" s="130"/>
      <c r="L1797" s="30"/>
      <c r="M1797" s="128"/>
      <c r="N1797" s="28"/>
      <c r="O1797" s="34"/>
      <c r="P1797" s="64"/>
      <c r="Q1797" s="35"/>
    </row>
    <row r="1798" spans="1:17" ht="15" customHeight="1" x14ac:dyDescent="0.2">
      <c r="A1798" s="127" t="s">
        <v>1014</v>
      </c>
      <c r="B1798" s="135" t="s">
        <v>2622</v>
      </c>
      <c r="C1798" s="127" t="s">
        <v>57</v>
      </c>
      <c r="D1798" s="28"/>
      <c r="E1798" s="133">
        <v>43367</v>
      </c>
      <c r="F1798" s="133">
        <v>43368</v>
      </c>
      <c r="G1798" s="133">
        <v>43395</v>
      </c>
      <c r="H1798" s="133">
        <v>43395</v>
      </c>
      <c r="I1798" s="131" t="s">
        <v>16</v>
      </c>
      <c r="J1798" s="30"/>
      <c r="K1798" s="129" t="s">
        <v>94</v>
      </c>
      <c r="L1798" s="30"/>
      <c r="M1798" s="127" t="s">
        <v>14</v>
      </c>
      <c r="N1798" s="28"/>
      <c r="O1798" s="33"/>
      <c r="P1798" s="63"/>
      <c r="Q1798" s="35"/>
    </row>
    <row r="1799" spans="1:17" ht="15" customHeight="1" x14ac:dyDescent="0.2">
      <c r="A1799" s="128"/>
      <c r="B1799" s="136"/>
      <c r="C1799" s="128"/>
      <c r="D1799" s="28"/>
      <c r="E1799" s="134"/>
      <c r="F1799" s="134"/>
      <c r="G1799" s="134"/>
      <c r="H1799" s="134"/>
      <c r="I1799" s="132"/>
      <c r="J1799" s="30"/>
      <c r="K1799" s="130"/>
      <c r="L1799" s="30"/>
      <c r="M1799" s="128"/>
      <c r="N1799" s="28"/>
      <c r="O1799" s="34"/>
      <c r="P1799" s="64"/>
      <c r="Q1799" s="35"/>
    </row>
    <row r="1800" spans="1:17" ht="15" customHeight="1" x14ac:dyDescent="0.2">
      <c r="A1800" s="127" t="s">
        <v>1015</v>
      </c>
      <c r="B1800" s="135" t="s">
        <v>2623</v>
      </c>
      <c r="C1800" s="127" t="s">
        <v>57</v>
      </c>
      <c r="D1800" s="28"/>
      <c r="E1800" s="133">
        <v>43364</v>
      </c>
      <c r="F1800" s="133">
        <v>43367</v>
      </c>
      <c r="G1800" s="133">
        <v>43392</v>
      </c>
      <c r="H1800" s="133">
        <v>43375</v>
      </c>
      <c r="I1800" s="131" t="s">
        <v>16</v>
      </c>
      <c r="J1800" s="30"/>
      <c r="K1800" s="129" t="s">
        <v>94</v>
      </c>
      <c r="L1800" s="30"/>
      <c r="M1800" s="127" t="s">
        <v>14</v>
      </c>
      <c r="N1800" s="28"/>
      <c r="O1800" s="33"/>
      <c r="P1800" s="63"/>
      <c r="Q1800" s="35"/>
    </row>
    <row r="1801" spans="1:17" ht="15" customHeight="1" x14ac:dyDescent="0.2">
      <c r="A1801" s="128"/>
      <c r="B1801" s="136"/>
      <c r="C1801" s="128"/>
      <c r="D1801" s="28"/>
      <c r="E1801" s="134"/>
      <c r="F1801" s="134"/>
      <c r="G1801" s="134"/>
      <c r="H1801" s="134"/>
      <c r="I1801" s="132"/>
      <c r="J1801" s="30"/>
      <c r="K1801" s="130"/>
      <c r="L1801" s="30"/>
      <c r="M1801" s="128"/>
      <c r="N1801" s="28"/>
      <c r="O1801" s="34"/>
      <c r="P1801" s="64"/>
      <c r="Q1801" s="35"/>
    </row>
    <row r="1802" spans="1:17" ht="15" customHeight="1" x14ac:dyDescent="0.2">
      <c r="A1802" s="127" t="s">
        <v>1016</v>
      </c>
      <c r="B1802" s="135" t="s">
        <v>2628</v>
      </c>
      <c r="C1802" s="127" t="s">
        <v>57</v>
      </c>
      <c r="D1802" s="28"/>
      <c r="E1802" s="133">
        <v>43368</v>
      </c>
      <c r="F1802" s="133">
        <v>43369</v>
      </c>
      <c r="G1802" s="133">
        <v>43396</v>
      </c>
      <c r="H1802" s="133">
        <v>43384</v>
      </c>
      <c r="I1802" s="131" t="s">
        <v>16</v>
      </c>
      <c r="J1802" s="30"/>
      <c r="K1802" s="129" t="s">
        <v>94</v>
      </c>
      <c r="L1802" s="30"/>
      <c r="M1802" s="127" t="s">
        <v>70</v>
      </c>
      <c r="N1802" s="28"/>
      <c r="O1802" s="33"/>
      <c r="P1802" s="63"/>
      <c r="Q1802" s="35"/>
    </row>
    <row r="1803" spans="1:17" ht="15" customHeight="1" x14ac:dyDescent="0.2">
      <c r="A1803" s="128"/>
      <c r="B1803" s="136"/>
      <c r="C1803" s="128"/>
      <c r="D1803" s="28"/>
      <c r="E1803" s="134"/>
      <c r="F1803" s="134"/>
      <c r="G1803" s="134"/>
      <c r="H1803" s="134"/>
      <c r="I1803" s="132"/>
      <c r="J1803" s="30"/>
      <c r="K1803" s="130"/>
      <c r="L1803" s="30"/>
      <c r="M1803" s="128"/>
      <c r="N1803" s="28"/>
      <c r="O1803" s="34"/>
      <c r="P1803" s="64"/>
      <c r="Q1803" s="35"/>
    </row>
    <row r="1804" spans="1:17" ht="15" customHeight="1" x14ac:dyDescent="0.2">
      <c r="A1804" s="127" t="s">
        <v>1017</v>
      </c>
      <c r="B1804" s="135" t="s">
        <v>2625</v>
      </c>
      <c r="C1804" s="127" t="s">
        <v>57</v>
      </c>
      <c r="D1804" s="28"/>
      <c r="E1804" s="133">
        <v>43368</v>
      </c>
      <c r="F1804" s="133">
        <v>43369</v>
      </c>
      <c r="G1804" s="133">
        <v>43396</v>
      </c>
      <c r="H1804" s="133">
        <v>43391</v>
      </c>
      <c r="I1804" s="131" t="s">
        <v>16</v>
      </c>
      <c r="J1804" s="30"/>
      <c r="K1804" s="129" t="s">
        <v>94</v>
      </c>
      <c r="L1804" s="30"/>
      <c r="M1804" s="127" t="s">
        <v>14</v>
      </c>
      <c r="N1804" s="28"/>
      <c r="O1804" s="33"/>
      <c r="P1804" s="63"/>
      <c r="Q1804" s="35"/>
    </row>
    <row r="1805" spans="1:17" ht="15" customHeight="1" x14ac:dyDescent="0.2">
      <c r="A1805" s="128"/>
      <c r="B1805" s="136"/>
      <c r="C1805" s="128"/>
      <c r="D1805" s="28"/>
      <c r="E1805" s="134"/>
      <c r="F1805" s="134"/>
      <c r="G1805" s="134"/>
      <c r="H1805" s="134"/>
      <c r="I1805" s="132"/>
      <c r="J1805" s="30"/>
      <c r="K1805" s="130"/>
      <c r="L1805" s="30"/>
      <c r="M1805" s="128"/>
      <c r="N1805" s="28"/>
      <c r="O1805" s="34"/>
      <c r="P1805" s="64"/>
      <c r="Q1805" s="35"/>
    </row>
    <row r="1806" spans="1:17" ht="15" customHeight="1" x14ac:dyDescent="0.2">
      <c r="A1806" s="127" t="s">
        <v>1018</v>
      </c>
      <c r="B1806" s="135" t="s">
        <v>2627</v>
      </c>
      <c r="C1806" s="127" t="s">
        <v>57</v>
      </c>
      <c r="D1806" s="28"/>
      <c r="E1806" s="133">
        <v>43368</v>
      </c>
      <c r="F1806" s="133">
        <v>43369</v>
      </c>
      <c r="G1806" s="133">
        <v>43396</v>
      </c>
      <c r="H1806" s="133">
        <v>43384</v>
      </c>
      <c r="I1806" s="131" t="s">
        <v>16</v>
      </c>
      <c r="J1806" s="30"/>
      <c r="K1806" s="129" t="s">
        <v>94</v>
      </c>
      <c r="L1806" s="30"/>
      <c r="M1806" s="127" t="s">
        <v>14</v>
      </c>
      <c r="N1806" s="28"/>
      <c r="O1806" s="33"/>
      <c r="P1806" s="63"/>
      <c r="Q1806" s="35"/>
    </row>
    <row r="1807" spans="1:17" ht="15" customHeight="1" x14ac:dyDescent="0.2">
      <c r="A1807" s="128"/>
      <c r="B1807" s="136"/>
      <c r="C1807" s="128"/>
      <c r="D1807" s="28"/>
      <c r="E1807" s="134"/>
      <c r="F1807" s="134"/>
      <c r="G1807" s="134"/>
      <c r="H1807" s="134"/>
      <c r="I1807" s="132"/>
      <c r="J1807" s="30"/>
      <c r="K1807" s="130"/>
      <c r="L1807" s="30"/>
      <c r="M1807" s="128"/>
      <c r="N1807" s="28"/>
      <c r="O1807" s="34"/>
      <c r="P1807" s="64"/>
      <c r="Q1807" s="35"/>
    </row>
    <row r="1808" spans="1:17" ht="15" customHeight="1" x14ac:dyDescent="0.2">
      <c r="A1808" s="127" t="s">
        <v>1019</v>
      </c>
      <c r="B1808" s="135" t="s">
        <v>2626</v>
      </c>
      <c r="C1808" s="127" t="s">
        <v>57</v>
      </c>
      <c r="D1808" s="28"/>
      <c r="E1808" s="133">
        <v>43368</v>
      </c>
      <c r="F1808" s="133">
        <v>43369</v>
      </c>
      <c r="G1808" s="133">
        <v>43396</v>
      </c>
      <c r="H1808" s="133">
        <v>43369</v>
      </c>
      <c r="I1808" s="131" t="s">
        <v>16</v>
      </c>
      <c r="J1808" s="30"/>
      <c r="K1808" s="129" t="s">
        <v>94</v>
      </c>
      <c r="L1808" s="30"/>
      <c r="M1808" s="127" t="s">
        <v>70</v>
      </c>
      <c r="N1808" s="28"/>
      <c r="O1808" s="33"/>
      <c r="P1808" s="63"/>
      <c r="Q1808" s="35"/>
    </row>
    <row r="1809" spans="1:17" ht="15" customHeight="1" x14ac:dyDescent="0.2">
      <c r="A1809" s="128"/>
      <c r="B1809" s="136"/>
      <c r="C1809" s="128"/>
      <c r="D1809" s="28"/>
      <c r="E1809" s="134"/>
      <c r="F1809" s="134"/>
      <c r="G1809" s="134"/>
      <c r="H1809" s="134"/>
      <c r="I1809" s="132"/>
      <c r="J1809" s="30"/>
      <c r="K1809" s="130"/>
      <c r="L1809" s="30"/>
      <c r="M1809" s="128"/>
      <c r="N1809" s="28"/>
      <c r="O1809" s="34"/>
      <c r="P1809" s="64"/>
      <c r="Q1809" s="35"/>
    </row>
    <row r="1810" spans="1:17" ht="15" customHeight="1" x14ac:dyDescent="0.2">
      <c r="A1810" s="127" t="s">
        <v>1020</v>
      </c>
      <c r="B1810" s="135" t="s">
        <v>2629</v>
      </c>
      <c r="C1810" s="127" t="s">
        <v>57</v>
      </c>
      <c r="D1810" s="28"/>
      <c r="E1810" s="133">
        <v>43369</v>
      </c>
      <c r="F1810" s="133">
        <v>43370</v>
      </c>
      <c r="G1810" s="133">
        <v>43397</v>
      </c>
      <c r="H1810" s="133">
        <v>43395</v>
      </c>
      <c r="I1810" s="131" t="s">
        <v>16</v>
      </c>
      <c r="J1810" s="30"/>
      <c r="K1810" s="129" t="s">
        <v>94</v>
      </c>
      <c r="L1810" s="30"/>
      <c r="M1810" s="127" t="s">
        <v>14</v>
      </c>
      <c r="N1810" s="28"/>
      <c r="O1810" s="33"/>
      <c r="P1810" s="63"/>
      <c r="Q1810" s="35"/>
    </row>
    <row r="1811" spans="1:17" ht="15" customHeight="1" x14ac:dyDescent="0.2">
      <c r="A1811" s="128"/>
      <c r="B1811" s="136"/>
      <c r="C1811" s="128"/>
      <c r="D1811" s="28"/>
      <c r="E1811" s="134"/>
      <c r="F1811" s="134"/>
      <c r="G1811" s="134"/>
      <c r="H1811" s="134"/>
      <c r="I1811" s="132"/>
      <c r="J1811" s="30"/>
      <c r="K1811" s="130"/>
      <c r="L1811" s="30"/>
      <c r="M1811" s="128"/>
      <c r="N1811" s="28"/>
      <c r="O1811" s="34"/>
      <c r="P1811" s="64"/>
      <c r="Q1811" s="35"/>
    </row>
    <row r="1812" spans="1:17" ht="15" customHeight="1" x14ac:dyDescent="0.2">
      <c r="A1812" s="127" t="s">
        <v>1021</v>
      </c>
      <c r="B1812" s="135" t="s">
        <v>2630</v>
      </c>
      <c r="C1812" s="127" t="s">
        <v>57</v>
      </c>
      <c r="D1812" s="28"/>
      <c r="E1812" s="133">
        <v>43369</v>
      </c>
      <c r="F1812" s="133">
        <v>43370</v>
      </c>
      <c r="G1812" s="133">
        <v>43397</v>
      </c>
      <c r="H1812" s="133">
        <v>43383</v>
      </c>
      <c r="I1812" s="131" t="s">
        <v>16</v>
      </c>
      <c r="J1812" s="30"/>
      <c r="K1812" s="129" t="s">
        <v>94</v>
      </c>
      <c r="L1812" s="30"/>
      <c r="M1812" s="127" t="s">
        <v>14</v>
      </c>
      <c r="N1812" s="28"/>
      <c r="O1812" s="33" t="s">
        <v>82</v>
      </c>
      <c r="P1812" s="63"/>
      <c r="Q1812" s="35"/>
    </row>
    <row r="1813" spans="1:17" ht="15" customHeight="1" x14ac:dyDescent="0.2">
      <c r="A1813" s="128"/>
      <c r="B1813" s="136"/>
      <c r="C1813" s="128"/>
      <c r="D1813" s="28"/>
      <c r="E1813" s="134"/>
      <c r="F1813" s="134"/>
      <c r="G1813" s="134"/>
      <c r="H1813" s="134"/>
      <c r="I1813" s="132"/>
      <c r="J1813" s="30"/>
      <c r="K1813" s="130"/>
      <c r="L1813" s="30"/>
      <c r="M1813" s="128"/>
      <c r="N1813" s="28"/>
      <c r="O1813" s="34"/>
      <c r="P1813" s="64"/>
      <c r="Q1813" s="35"/>
    </row>
    <row r="1814" spans="1:17" ht="15" customHeight="1" x14ac:dyDescent="0.2">
      <c r="A1814" s="127" t="s">
        <v>1022</v>
      </c>
      <c r="B1814" s="135" t="s">
        <v>2631</v>
      </c>
      <c r="C1814" s="127" t="s">
        <v>57</v>
      </c>
      <c r="D1814" s="28"/>
      <c r="E1814" s="133">
        <v>43369</v>
      </c>
      <c r="F1814" s="133">
        <v>43370</v>
      </c>
      <c r="G1814" s="133">
        <v>43397</v>
      </c>
      <c r="H1814" s="133">
        <v>43399</v>
      </c>
      <c r="I1814" s="131" t="s">
        <v>16</v>
      </c>
      <c r="J1814" s="30"/>
      <c r="K1814" s="129" t="s">
        <v>94</v>
      </c>
      <c r="L1814" s="30"/>
      <c r="M1814" s="127" t="s">
        <v>14</v>
      </c>
      <c r="N1814" s="28"/>
      <c r="O1814" s="33"/>
      <c r="P1814" s="63"/>
      <c r="Q1814" s="35"/>
    </row>
    <row r="1815" spans="1:17" ht="15" customHeight="1" x14ac:dyDescent="0.2">
      <c r="A1815" s="128"/>
      <c r="B1815" s="136"/>
      <c r="C1815" s="128"/>
      <c r="D1815" s="28"/>
      <c r="E1815" s="134"/>
      <c r="F1815" s="134"/>
      <c r="G1815" s="134"/>
      <c r="H1815" s="134"/>
      <c r="I1815" s="132"/>
      <c r="J1815" s="30"/>
      <c r="K1815" s="130"/>
      <c r="L1815" s="30"/>
      <c r="M1815" s="128"/>
      <c r="N1815" s="28"/>
      <c r="O1815" s="34"/>
      <c r="P1815" s="64"/>
      <c r="Q1815" s="35"/>
    </row>
    <row r="1816" spans="1:17" ht="15" customHeight="1" x14ac:dyDescent="0.2">
      <c r="A1816" s="127" t="s">
        <v>1023</v>
      </c>
      <c r="B1816" s="135" t="s">
        <v>2632</v>
      </c>
      <c r="C1816" s="127" t="s">
        <v>57</v>
      </c>
      <c r="D1816" s="28"/>
      <c r="E1816" s="133">
        <v>43369</v>
      </c>
      <c r="F1816" s="133">
        <v>43370</v>
      </c>
      <c r="G1816" s="133">
        <v>43397</v>
      </c>
      <c r="H1816" s="133">
        <v>43374</v>
      </c>
      <c r="I1816" s="131" t="s">
        <v>16</v>
      </c>
      <c r="J1816" s="30"/>
      <c r="K1816" s="129" t="s">
        <v>94</v>
      </c>
      <c r="L1816" s="30"/>
      <c r="M1816" s="127" t="s">
        <v>17</v>
      </c>
      <c r="N1816" s="28"/>
      <c r="O1816" s="33" t="s">
        <v>71</v>
      </c>
      <c r="P1816" s="63"/>
      <c r="Q1816" s="35"/>
    </row>
    <row r="1817" spans="1:17" ht="15" customHeight="1" x14ac:dyDescent="0.2">
      <c r="A1817" s="128"/>
      <c r="B1817" s="136"/>
      <c r="C1817" s="128"/>
      <c r="D1817" s="28"/>
      <c r="E1817" s="134"/>
      <c r="F1817" s="134"/>
      <c r="G1817" s="134"/>
      <c r="H1817" s="134"/>
      <c r="I1817" s="132"/>
      <c r="J1817" s="30"/>
      <c r="K1817" s="130"/>
      <c r="L1817" s="30"/>
      <c r="M1817" s="128"/>
      <c r="N1817" s="28"/>
      <c r="O1817" s="34"/>
      <c r="P1817" s="64"/>
      <c r="Q1817" s="35"/>
    </row>
    <row r="1818" spans="1:17" ht="15" customHeight="1" x14ac:dyDescent="0.2">
      <c r="A1818" s="127" t="s">
        <v>1024</v>
      </c>
      <c r="B1818" s="135" t="s">
        <v>2634</v>
      </c>
      <c r="C1818" s="127" t="s">
        <v>57</v>
      </c>
      <c r="D1818" s="28"/>
      <c r="E1818" s="133">
        <v>43369</v>
      </c>
      <c r="F1818" s="133">
        <v>43370</v>
      </c>
      <c r="G1818" s="133">
        <v>43397</v>
      </c>
      <c r="H1818" s="133">
        <v>43375</v>
      </c>
      <c r="I1818" s="131" t="s">
        <v>16</v>
      </c>
      <c r="J1818" s="30"/>
      <c r="K1818" s="129" t="s">
        <v>94</v>
      </c>
      <c r="L1818" s="30"/>
      <c r="M1818" s="127" t="s">
        <v>14</v>
      </c>
      <c r="N1818" s="28"/>
      <c r="O1818" s="33"/>
      <c r="P1818" s="63"/>
      <c r="Q1818" s="35"/>
    </row>
    <row r="1819" spans="1:17" ht="15" customHeight="1" x14ac:dyDescent="0.2">
      <c r="A1819" s="128"/>
      <c r="B1819" s="136"/>
      <c r="C1819" s="128"/>
      <c r="D1819" s="28"/>
      <c r="E1819" s="134"/>
      <c r="F1819" s="134"/>
      <c r="G1819" s="134"/>
      <c r="H1819" s="134"/>
      <c r="I1819" s="132"/>
      <c r="J1819" s="30"/>
      <c r="K1819" s="130"/>
      <c r="L1819" s="30"/>
      <c r="M1819" s="128"/>
      <c r="N1819" s="28"/>
      <c r="O1819" s="34"/>
      <c r="P1819" s="64"/>
      <c r="Q1819" s="35"/>
    </row>
    <row r="1820" spans="1:17" ht="15" customHeight="1" x14ac:dyDescent="0.2">
      <c r="A1820" s="127" t="s">
        <v>1025</v>
      </c>
      <c r="B1820" s="135" t="s">
        <v>2633</v>
      </c>
      <c r="C1820" s="127" t="s">
        <v>57</v>
      </c>
      <c r="D1820" s="28"/>
      <c r="E1820" s="133">
        <v>43370</v>
      </c>
      <c r="F1820" s="133">
        <v>43371</v>
      </c>
      <c r="G1820" s="133">
        <v>43398</v>
      </c>
      <c r="H1820" s="133">
        <v>43398</v>
      </c>
      <c r="I1820" s="131" t="s">
        <v>16</v>
      </c>
      <c r="J1820" s="30"/>
      <c r="K1820" s="129" t="s">
        <v>94</v>
      </c>
      <c r="L1820" s="30"/>
      <c r="M1820" s="127" t="s">
        <v>14</v>
      </c>
      <c r="N1820" s="28"/>
      <c r="O1820" s="33"/>
      <c r="P1820" s="63"/>
      <c r="Q1820" s="35"/>
    </row>
    <row r="1821" spans="1:17" ht="15" customHeight="1" x14ac:dyDescent="0.2">
      <c r="A1821" s="128"/>
      <c r="B1821" s="136"/>
      <c r="C1821" s="128"/>
      <c r="D1821" s="28"/>
      <c r="E1821" s="134"/>
      <c r="F1821" s="134"/>
      <c r="G1821" s="134"/>
      <c r="H1821" s="134"/>
      <c r="I1821" s="132"/>
      <c r="J1821" s="30"/>
      <c r="K1821" s="130"/>
      <c r="L1821" s="30"/>
      <c r="M1821" s="128"/>
      <c r="N1821" s="28"/>
      <c r="O1821" s="34"/>
      <c r="P1821" s="64"/>
      <c r="Q1821" s="35"/>
    </row>
    <row r="1822" spans="1:17" ht="15" customHeight="1" x14ac:dyDescent="0.2">
      <c r="A1822" s="127" t="s">
        <v>1026</v>
      </c>
      <c r="B1822" s="135" t="s">
        <v>2635</v>
      </c>
      <c r="C1822" s="127" t="s">
        <v>57</v>
      </c>
      <c r="D1822" s="28"/>
      <c r="E1822" s="133">
        <v>43370</v>
      </c>
      <c r="F1822" s="133">
        <v>43371</v>
      </c>
      <c r="G1822" s="133">
        <v>43398</v>
      </c>
      <c r="H1822" s="133">
        <v>43370</v>
      </c>
      <c r="I1822" s="131" t="s">
        <v>16</v>
      </c>
      <c r="J1822" s="30"/>
      <c r="K1822" s="129" t="s">
        <v>94</v>
      </c>
      <c r="L1822" s="30"/>
      <c r="M1822" s="127" t="s">
        <v>17</v>
      </c>
      <c r="N1822" s="28"/>
      <c r="O1822" s="33" t="s">
        <v>2636</v>
      </c>
      <c r="P1822" s="63" t="s">
        <v>2637</v>
      </c>
      <c r="Q1822" s="35"/>
    </row>
    <row r="1823" spans="1:17" ht="15" customHeight="1" x14ac:dyDescent="0.2">
      <c r="A1823" s="128"/>
      <c r="B1823" s="136"/>
      <c r="C1823" s="128"/>
      <c r="D1823" s="28"/>
      <c r="E1823" s="134"/>
      <c r="F1823" s="134"/>
      <c r="G1823" s="134"/>
      <c r="H1823" s="134"/>
      <c r="I1823" s="132"/>
      <c r="J1823" s="30"/>
      <c r="K1823" s="130"/>
      <c r="L1823" s="30"/>
      <c r="M1823" s="128"/>
      <c r="N1823" s="28"/>
      <c r="O1823" s="34"/>
      <c r="P1823" s="64"/>
      <c r="Q1823" s="35"/>
    </row>
    <row r="1824" spans="1:17" ht="15" customHeight="1" x14ac:dyDescent="0.2">
      <c r="A1824" s="127" t="s">
        <v>1027</v>
      </c>
      <c r="B1824" s="135" t="s">
        <v>2638</v>
      </c>
      <c r="C1824" s="127" t="s">
        <v>57</v>
      </c>
      <c r="D1824" s="28"/>
      <c r="E1824" s="133">
        <v>43371</v>
      </c>
      <c r="F1824" s="133">
        <v>43374</v>
      </c>
      <c r="G1824" s="133">
        <v>43399</v>
      </c>
      <c r="H1824" s="133">
        <v>43376</v>
      </c>
      <c r="I1824" s="131" t="s">
        <v>16</v>
      </c>
      <c r="J1824" s="30"/>
      <c r="K1824" s="129" t="s">
        <v>94</v>
      </c>
      <c r="L1824" s="30"/>
      <c r="M1824" s="127" t="s">
        <v>14</v>
      </c>
      <c r="N1824" s="28"/>
      <c r="O1824" s="33"/>
      <c r="P1824" s="63"/>
      <c r="Q1824" s="35"/>
    </row>
    <row r="1825" spans="1:17" ht="15" customHeight="1" x14ac:dyDescent="0.2">
      <c r="A1825" s="128"/>
      <c r="B1825" s="136"/>
      <c r="C1825" s="128"/>
      <c r="D1825" s="28"/>
      <c r="E1825" s="134"/>
      <c r="F1825" s="134"/>
      <c r="G1825" s="134"/>
      <c r="H1825" s="134"/>
      <c r="I1825" s="132"/>
      <c r="J1825" s="30"/>
      <c r="K1825" s="130"/>
      <c r="L1825" s="30"/>
      <c r="M1825" s="128"/>
      <c r="N1825" s="28"/>
      <c r="O1825" s="34"/>
      <c r="P1825" s="64"/>
      <c r="Q1825" s="35"/>
    </row>
    <row r="1826" spans="1:17" ht="15" customHeight="1" x14ac:dyDescent="0.2">
      <c r="A1826" s="127" t="s">
        <v>1028</v>
      </c>
      <c r="B1826" s="135" t="s">
        <v>2639</v>
      </c>
      <c r="C1826" s="127" t="s">
        <v>57</v>
      </c>
      <c r="D1826" s="28"/>
      <c r="E1826" s="133">
        <v>43371</v>
      </c>
      <c r="F1826" s="133">
        <v>43374</v>
      </c>
      <c r="G1826" s="133">
        <v>43399</v>
      </c>
      <c r="H1826" s="133">
        <v>43388</v>
      </c>
      <c r="I1826" s="131" t="s">
        <v>16</v>
      </c>
      <c r="J1826" s="30"/>
      <c r="K1826" s="129" t="s">
        <v>94</v>
      </c>
      <c r="L1826" s="30"/>
      <c r="M1826" s="127" t="s">
        <v>15</v>
      </c>
      <c r="N1826" s="28"/>
      <c r="O1826" s="33"/>
      <c r="P1826" s="63"/>
      <c r="Q1826" s="35"/>
    </row>
    <row r="1827" spans="1:17" ht="15" customHeight="1" x14ac:dyDescent="0.2">
      <c r="A1827" s="128"/>
      <c r="B1827" s="136"/>
      <c r="C1827" s="128"/>
      <c r="D1827" s="28"/>
      <c r="E1827" s="134"/>
      <c r="F1827" s="134"/>
      <c r="G1827" s="134"/>
      <c r="H1827" s="134"/>
      <c r="I1827" s="132"/>
      <c r="J1827" s="30"/>
      <c r="K1827" s="130"/>
      <c r="L1827" s="30"/>
      <c r="M1827" s="128"/>
      <c r="N1827" s="28"/>
      <c r="O1827" s="34"/>
      <c r="P1827" s="64"/>
      <c r="Q1827" s="35"/>
    </row>
    <row r="1828" spans="1:17" ht="15" customHeight="1" x14ac:dyDescent="0.2">
      <c r="A1828" s="127" t="s">
        <v>1029</v>
      </c>
      <c r="B1828" s="135" t="s">
        <v>2640</v>
      </c>
      <c r="C1828" s="127" t="s">
        <v>58</v>
      </c>
      <c r="D1828" s="28"/>
      <c r="E1828" s="133">
        <v>43374</v>
      </c>
      <c r="F1828" s="133">
        <v>43375</v>
      </c>
      <c r="G1828" s="133">
        <v>43402</v>
      </c>
      <c r="H1828" s="133"/>
      <c r="I1828" s="131" t="s">
        <v>28</v>
      </c>
      <c r="J1828" s="30"/>
      <c r="K1828" s="129" t="s">
        <v>86</v>
      </c>
      <c r="L1828" s="30"/>
      <c r="M1828" s="127" t="s">
        <v>73</v>
      </c>
      <c r="N1828" s="28"/>
      <c r="O1828" s="33"/>
      <c r="P1828" s="63"/>
      <c r="Q1828" s="35"/>
    </row>
    <row r="1829" spans="1:17" ht="15" customHeight="1" x14ac:dyDescent="0.2">
      <c r="A1829" s="128"/>
      <c r="B1829" s="136"/>
      <c r="C1829" s="128"/>
      <c r="D1829" s="28"/>
      <c r="E1829" s="134"/>
      <c r="F1829" s="134"/>
      <c r="G1829" s="134"/>
      <c r="H1829" s="134"/>
      <c r="I1829" s="132"/>
      <c r="J1829" s="30"/>
      <c r="K1829" s="130"/>
      <c r="L1829" s="30"/>
      <c r="M1829" s="128"/>
      <c r="N1829" s="28"/>
      <c r="O1829" s="34"/>
      <c r="P1829" s="64"/>
      <c r="Q1829" s="35"/>
    </row>
    <row r="1830" spans="1:17" ht="15" customHeight="1" x14ac:dyDescent="0.2">
      <c r="A1830" s="127" t="s">
        <v>1030</v>
      </c>
      <c r="B1830" s="135" t="s">
        <v>2641</v>
      </c>
      <c r="C1830" s="127" t="s">
        <v>58</v>
      </c>
      <c r="D1830" s="28"/>
      <c r="E1830" s="133">
        <v>43374</v>
      </c>
      <c r="F1830" s="133">
        <v>43375</v>
      </c>
      <c r="G1830" s="133">
        <v>43402</v>
      </c>
      <c r="H1830" s="133">
        <v>43388</v>
      </c>
      <c r="I1830" s="131" t="s">
        <v>16</v>
      </c>
      <c r="J1830" s="30"/>
      <c r="K1830" s="129" t="s">
        <v>94</v>
      </c>
      <c r="L1830" s="30"/>
      <c r="M1830" s="127" t="s">
        <v>17</v>
      </c>
      <c r="N1830" s="28"/>
      <c r="O1830" s="33" t="s">
        <v>27</v>
      </c>
      <c r="P1830" s="63"/>
      <c r="Q1830" s="35"/>
    </row>
    <row r="1831" spans="1:17" ht="15" customHeight="1" x14ac:dyDescent="0.2">
      <c r="A1831" s="128"/>
      <c r="B1831" s="136"/>
      <c r="C1831" s="128"/>
      <c r="D1831" s="28"/>
      <c r="E1831" s="134"/>
      <c r="F1831" s="134"/>
      <c r="G1831" s="134"/>
      <c r="H1831" s="134"/>
      <c r="I1831" s="132"/>
      <c r="J1831" s="30"/>
      <c r="K1831" s="130"/>
      <c r="L1831" s="30"/>
      <c r="M1831" s="128"/>
      <c r="N1831" s="28"/>
      <c r="O1831" s="34"/>
      <c r="P1831" s="64"/>
      <c r="Q1831" s="35"/>
    </row>
    <row r="1832" spans="1:17" ht="15" customHeight="1" x14ac:dyDescent="0.2">
      <c r="A1832" s="127" t="s">
        <v>1031</v>
      </c>
      <c r="B1832" s="135" t="s">
        <v>2642</v>
      </c>
      <c r="C1832" s="127" t="s">
        <v>58</v>
      </c>
      <c r="D1832" s="28"/>
      <c r="E1832" s="133">
        <v>43374</v>
      </c>
      <c r="F1832" s="133">
        <v>43375</v>
      </c>
      <c r="G1832" s="133">
        <v>43402</v>
      </c>
      <c r="H1832" s="133">
        <v>43391</v>
      </c>
      <c r="I1832" s="131" t="s">
        <v>16</v>
      </c>
      <c r="J1832" s="30"/>
      <c r="K1832" s="129" t="s">
        <v>94</v>
      </c>
      <c r="L1832" s="30"/>
      <c r="M1832" s="127" t="s">
        <v>14</v>
      </c>
      <c r="N1832" s="28"/>
      <c r="O1832" s="33"/>
      <c r="P1832" s="63"/>
      <c r="Q1832" s="35"/>
    </row>
    <row r="1833" spans="1:17" ht="15" customHeight="1" x14ac:dyDescent="0.2">
      <c r="A1833" s="128"/>
      <c r="B1833" s="169"/>
      <c r="C1833" s="128"/>
      <c r="D1833" s="28"/>
      <c r="E1833" s="134"/>
      <c r="F1833" s="134"/>
      <c r="G1833" s="134"/>
      <c r="H1833" s="134"/>
      <c r="I1833" s="132"/>
      <c r="J1833" s="30"/>
      <c r="K1833" s="130"/>
      <c r="L1833" s="30"/>
      <c r="M1833" s="128"/>
      <c r="N1833" s="28"/>
      <c r="O1833" s="34"/>
      <c r="P1833" s="64"/>
      <c r="Q1833" s="35"/>
    </row>
    <row r="1834" spans="1:17" ht="15" customHeight="1" x14ac:dyDescent="0.2">
      <c r="A1834" s="127" t="s">
        <v>1032</v>
      </c>
      <c r="B1834" s="109" t="s">
        <v>2643</v>
      </c>
      <c r="C1834" s="170" t="s">
        <v>58</v>
      </c>
      <c r="D1834" s="28"/>
      <c r="E1834" s="133">
        <v>43374</v>
      </c>
      <c r="F1834" s="133">
        <v>43375</v>
      </c>
      <c r="G1834" s="133">
        <v>43402</v>
      </c>
      <c r="H1834" s="133">
        <v>43375</v>
      </c>
      <c r="I1834" s="131" t="s">
        <v>16</v>
      </c>
      <c r="J1834" s="30"/>
      <c r="K1834" s="129" t="s">
        <v>94</v>
      </c>
      <c r="L1834" s="30"/>
      <c r="M1834" s="127" t="s">
        <v>70</v>
      </c>
      <c r="N1834" s="28"/>
      <c r="O1834" s="33"/>
      <c r="P1834" s="63" t="s">
        <v>2648</v>
      </c>
      <c r="Q1834" s="35"/>
    </row>
    <row r="1835" spans="1:17" ht="15" customHeight="1" x14ac:dyDescent="0.2">
      <c r="A1835" s="128"/>
      <c r="B1835" s="110" t="s">
        <v>2644</v>
      </c>
      <c r="C1835" s="171"/>
      <c r="D1835" s="28"/>
      <c r="E1835" s="134"/>
      <c r="F1835" s="134"/>
      <c r="G1835" s="134"/>
      <c r="H1835" s="134"/>
      <c r="I1835" s="132"/>
      <c r="J1835" s="30"/>
      <c r="K1835" s="130"/>
      <c r="L1835" s="30"/>
      <c r="M1835" s="128"/>
      <c r="N1835" s="28"/>
      <c r="O1835" s="34"/>
      <c r="P1835" s="64"/>
      <c r="Q1835" s="35"/>
    </row>
    <row r="1836" spans="1:17" ht="15" customHeight="1" x14ac:dyDescent="0.2">
      <c r="A1836" s="127" t="s">
        <v>1033</v>
      </c>
      <c r="B1836" s="169" t="s">
        <v>2597</v>
      </c>
      <c r="C1836" s="127" t="s">
        <v>58</v>
      </c>
      <c r="D1836" s="28"/>
      <c r="E1836" s="133">
        <v>43375</v>
      </c>
      <c r="F1836" s="133">
        <v>43376</v>
      </c>
      <c r="G1836" s="133">
        <v>43403</v>
      </c>
      <c r="H1836" s="133">
        <v>43375</v>
      </c>
      <c r="I1836" s="131" t="s">
        <v>16</v>
      </c>
      <c r="J1836" s="30"/>
      <c r="K1836" s="129" t="s">
        <v>94</v>
      </c>
      <c r="L1836" s="30"/>
      <c r="M1836" s="127" t="s">
        <v>17</v>
      </c>
      <c r="N1836" s="28"/>
      <c r="O1836" s="33" t="s">
        <v>82</v>
      </c>
      <c r="P1836" s="63"/>
      <c r="Q1836" s="35"/>
    </row>
    <row r="1837" spans="1:17" ht="15" customHeight="1" x14ac:dyDescent="0.2">
      <c r="A1837" s="128"/>
      <c r="B1837" s="136"/>
      <c r="C1837" s="128"/>
      <c r="D1837" s="28"/>
      <c r="E1837" s="134"/>
      <c r="F1837" s="134"/>
      <c r="G1837" s="134"/>
      <c r="H1837" s="134"/>
      <c r="I1837" s="132"/>
      <c r="J1837" s="30"/>
      <c r="K1837" s="130"/>
      <c r="L1837" s="30"/>
      <c r="M1837" s="128"/>
      <c r="N1837" s="28"/>
      <c r="O1837" s="34"/>
      <c r="P1837" s="64"/>
      <c r="Q1837" s="35"/>
    </row>
    <row r="1838" spans="1:17" ht="15" customHeight="1" x14ac:dyDescent="0.2">
      <c r="A1838" s="127" t="s">
        <v>1034</v>
      </c>
      <c r="B1838" s="135" t="s">
        <v>2645</v>
      </c>
      <c r="C1838" s="127" t="s">
        <v>57</v>
      </c>
      <c r="D1838" s="28"/>
      <c r="E1838" s="133">
        <v>43367</v>
      </c>
      <c r="F1838" s="133">
        <v>43368</v>
      </c>
      <c r="G1838" s="133">
        <v>43395</v>
      </c>
      <c r="H1838" s="133">
        <v>43378</v>
      </c>
      <c r="I1838" s="131" t="s">
        <v>16</v>
      </c>
      <c r="J1838" s="30"/>
      <c r="K1838" s="129" t="s">
        <v>94</v>
      </c>
      <c r="L1838" s="30"/>
      <c r="M1838" s="127" t="s">
        <v>14</v>
      </c>
      <c r="N1838" s="28"/>
      <c r="O1838" s="33"/>
      <c r="P1838" s="63"/>
      <c r="Q1838" s="35"/>
    </row>
    <row r="1839" spans="1:17" ht="15" customHeight="1" x14ac:dyDescent="0.2">
      <c r="A1839" s="128"/>
      <c r="B1839" s="136"/>
      <c r="C1839" s="128"/>
      <c r="D1839" s="28"/>
      <c r="E1839" s="134"/>
      <c r="F1839" s="134"/>
      <c r="G1839" s="134"/>
      <c r="H1839" s="134"/>
      <c r="I1839" s="132"/>
      <c r="J1839" s="30"/>
      <c r="K1839" s="130"/>
      <c r="L1839" s="30"/>
      <c r="M1839" s="128"/>
      <c r="N1839" s="28"/>
      <c r="O1839" s="34"/>
      <c r="P1839" s="64"/>
      <c r="Q1839" s="35"/>
    </row>
    <row r="1840" spans="1:17" ht="15" customHeight="1" x14ac:dyDescent="0.2">
      <c r="A1840" s="127" t="s">
        <v>1035</v>
      </c>
      <c r="B1840" s="135" t="s">
        <v>2646</v>
      </c>
      <c r="C1840" s="127" t="s">
        <v>58</v>
      </c>
      <c r="D1840" s="28"/>
      <c r="E1840" s="133">
        <v>43375</v>
      </c>
      <c r="F1840" s="133">
        <v>43376</v>
      </c>
      <c r="G1840" s="133">
        <v>43403</v>
      </c>
      <c r="H1840" s="133">
        <v>43392</v>
      </c>
      <c r="I1840" s="131" t="s">
        <v>16</v>
      </c>
      <c r="J1840" s="30"/>
      <c r="K1840" s="129" t="s">
        <v>94</v>
      </c>
      <c r="L1840" s="30"/>
      <c r="M1840" s="127" t="s">
        <v>70</v>
      </c>
      <c r="N1840" s="28"/>
      <c r="O1840" s="33"/>
      <c r="P1840" s="63"/>
      <c r="Q1840" s="35"/>
    </row>
    <row r="1841" spans="1:17" ht="15" customHeight="1" x14ac:dyDescent="0.2">
      <c r="A1841" s="128"/>
      <c r="B1841" s="136"/>
      <c r="C1841" s="128"/>
      <c r="D1841" s="28"/>
      <c r="E1841" s="134"/>
      <c r="F1841" s="134"/>
      <c r="G1841" s="134"/>
      <c r="H1841" s="134"/>
      <c r="I1841" s="132"/>
      <c r="J1841" s="30"/>
      <c r="K1841" s="130"/>
      <c r="L1841" s="30"/>
      <c r="M1841" s="128"/>
      <c r="N1841" s="28"/>
      <c r="O1841" s="34"/>
      <c r="P1841" s="64"/>
      <c r="Q1841" s="35"/>
    </row>
    <row r="1842" spans="1:17" ht="15" customHeight="1" x14ac:dyDescent="0.2">
      <c r="A1842" s="127" t="s">
        <v>1036</v>
      </c>
      <c r="B1842" s="135" t="s">
        <v>2649</v>
      </c>
      <c r="C1842" s="127" t="s">
        <v>58</v>
      </c>
      <c r="D1842" s="28"/>
      <c r="E1842" s="133">
        <v>43375</v>
      </c>
      <c r="F1842" s="133">
        <v>43376</v>
      </c>
      <c r="G1842" s="133">
        <v>43403</v>
      </c>
      <c r="H1842" s="133">
        <v>43399</v>
      </c>
      <c r="I1842" s="131" t="s">
        <v>16</v>
      </c>
      <c r="J1842" s="30"/>
      <c r="K1842" s="129" t="s">
        <v>94</v>
      </c>
      <c r="L1842" s="30"/>
      <c r="M1842" s="127" t="s">
        <v>14</v>
      </c>
      <c r="N1842" s="28"/>
      <c r="O1842" s="33"/>
      <c r="P1842" s="63"/>
      <c r="Q1842" s="35"/>
    </row>
    <row r="1843" spans="1:17" ht="15" customHeight="1" x14ac:dyDescent="0.2">
      <c r="A1843" s="128"/>
      <c r="B1843" s="136"/>
      <c r="C1843" s="128"/>
      <c r="D1843" s="28"/>
      <c r="E1843" s="134"/>
      <c r="F1843" s="134"/>
      <c r="G1843" s="134"/>
      <c r="H1843" s="134"/>
      <c r="I1843" s="132"/>
      <c r="J1843" s="30"/>
      <c r="K1843" s="130"/>
      <c r="L1843" s="30"/>
      <c r="M1843" s="128"/>
      <c r="N1843" s="28"/>
      <c r="O1843" s="34"/>
      <c r="P1843" s="64"/>
      <c r="Q1843" s="35"/>
    </row>
    <row r="1844" spans="1:17" ht="15" customHeight="1" x14ac:dyDescent="0.2">
      <c r="A1844" s="127" t="s">
        <v>1037</v>
      </c>
      <c r="B1844" s="135" t="s">
        <v>2650</v>
      </c>
      <c r="C1844" s="127" t="s">
        <v>58</v>
      </c>
      <c r="D1844" s="28"/>
      <c r="E1844" s="133">
        <v>43375</v>
      </c>
      <c r="F1844" s="133">
        <v>43376</v>
      </c>
      <c r="G1844" s="133">
        <v>43403</v>
      </c>
      <c r="H1844" s="133">
        <v>43383</v>
      </c>
      <c r="I1844" s="131" t="s">
        <v>16</v>
      </c>
      <c r="J1844" s="30"/>
      <c r="K1844" s="129" t="s">
        <v>94</v>
      </c>
      <c r="L1844" s="30"/>
      <c r="M1844" s="127" t="s">
        <v>14</v>
      </c>
      <c r="N1844" s="28"/>
      <c r="O1844" s="33"/>
      <c r="P1844" s="63"/>
      <c r="Q1844" s="35"/>
    </row>
    <row r="1845" spans="1:17" ht="15" customHeight="1" x14ac:dyDescent="0.2">
      <c r="A1845" s="128"/>
      <c r="B1845" s="136"/>
      <c r="C1845" s="128"/>
      <c r="D1845" s="28"/>
      <c r="E1845" s="134"/>
      <c r="F1845" s="134"/>
      <c r="G1845" s="134"/>
      <c r="H1845" s="134"/>
      <c r="I1845" s="132"/>
      <c r="J1845" s="30"/>
      <c r="K1845" s="130"/>
      <c r="L1845" s="30"/>
      <c r="M1845" s="128"/>
      <c r="N1845" s="28"/>
      <c r="O1845" s="34"/>
      <c r="P1845" s="64"/>
      <c r="Q1845" s="35"/>
    </row>
    <row r="1846" spans="1:17" ht="15" customHeight="1" x14ac:dyDescent="0.2">
      <c r="A1846" s="127" t="s">
        <v>1038</v>
      </c>
      <c r="B1846" s="135" t="s">
        <v>2651</v>
      </c>
      <c r="C1846" s="127" t="s">
        <v>58</v>
      </c>
      <c r="D1846" s="28"/>
      <c r="E1846" s="133">
        <v>43375</v>
      </c>
      <c r="F1846" s="133">
        <v>43376</v>
      </c>
      <c r="G1846" s="133">
        <v>43403</v>
      </c>
      <c r="H1846" s="133"/>
      <c r="I1846" s="131" t="s">
        <v>28</v>
      </c>
      <c r="J1846" s="30"/>
      <c r="K1846" s="129" t="s">
        <v>86</v>
      </c>
      <c r="L1846" s="30"/>
      <c r="M1846" s="127" t="s">
        <v>73</v>
      </c>
      <c r="N1846" s="28"/>
      <c r="O1846" s="33"/>
      <c r="P1846" s="63"/>
      <c r="Q1846" s="35"/>
    </row>
    <row r="1847" spans="1:17" ht="15" customHeight="1" x14ac:dyDescent="0.2">
      <c r="A1847" s="128"/>
      <c r="B1847" s="136"/>
      <c r="C1847" s="128"/>
      <c r="D1847" s="28"/>
      <c r="E1847" s="134"/>
      <c r="F1847" s="134"/>
      <c r="G1847" s="134"/>
      <c r="H1847" s="134"/>
      <c r="I1847" s="132"/>
      <c r="J1847" s="30"/>
      <c r="K1847" s="130"/>
      <c r="L1847" s="30"/>
      <c r="M1847" s="128"/>
      <c r="N1847" s="28"/>
      <c r="O1847" s="34"/>
      <c r="P1847" s="64"/>
      <c r="Q1847" s="35"/>
    </row>
    <row r="1848" spans="1:17" ht="15" customHeight="1" x14ac:dyDescent="0.2">
      <c r="A1848" s="127" t="s">
        <v>1039</v>
      </c>
      <c r="B1848" s="135" t="s">
        <v>2653</v>
      </c>
      <c r="C1848" s="127" t="s">
        <v>58</v>
      </c>
      <c r="D1848" s="28"/>
      <c r="E1848" s="133">
        <v>43376</v>
      </c>
      <c r="F1848" s="133">
        <v>43377</v>
      </c>
      <c r="G1848" s="133">
        <v>43404</v>
      </c>
      <c r="H1848" s="133">
        <v>43403</v>
      </c>
      <c r="I1848" s="131" t="s">
        <v>16</v>
      </c>
      <c r="J1848" s="30"/>
      <c r="K1848" s="129" t="s">
        <v>94</v>
      </c>
      <c r="L1848" s="30"/>
      <c r="M1848" s="127" t="s">
        <v>14</v>
      </c>
      <c r="N1848" s="28"/>
      <c r="O1848" s="33"/>
      <c r="P1848" s="63"/>
      <c r="Q1848" s="35"/>
    </row>
    <row r="1849" spans="1:17" ht="15" customHeight="1" x14ac:dyDescent="0.2">
      <c r="A1849" s="128"/>
      <c r="B1849" s="136"/>
      <c r="C1849" s="128"/>
      <c r="D1849" s="28"/>
      <c r="E1849" s="134"/>
      <c r="F1849" s="134"/>
      <c r="G1849" s="134"/>
      <c r="H1849" s="134"/>
      <c r="I1849" s="132"/>
      <c r="J1849" s="30"/>
      <c r="K1849" s="130"/>
      <c r="L1849" s="30"/>
      <c r="M1849" s="128"/>
      <c r="N1849" s="28"/>
      <c r="O1849" s="34"/>
      <c r="P1849" s="64"/>
      <c r="Q1849" s="35"/>
    </row>
    <row r="1850" spans="1:17" ht="15" customHeight="1" x14ac:dyDescent="0.2">
      <c r="A1850" s="127" t="s">
        <v>1040</v>
      </c>
      <c r="B1850" s="135" t="s">
        <v>2654</v>
      </c>
      <c r="C1850" s="127" t="s">
        <v>58</v>
      </c>
      <c r="D1850" s="28"/>
      <c r="E1850" s="133">
        <v>43376</v>
      </c>
      <c r="F1850" s="133">
        <v>43377</v>
      </c>
      <c r="G1850" s="133">
        <v>43404</v>
      </c>
      <c r="H1850" s="133">
        <v>43389</v>
      </c>
      <c r="I1850" s="131" t="s">
        <v>16</v>
      </c>
      <c r="J1850" s="30"/>
      <c r="K1850" s="129" t="s">
        <v>94</v>
      </c>
      <c r="L1850" s="30"/>
      <c r="M1850" s="127" t="s">
        <v>14</v>
      </c>
      <c r="N1850" s="28"/>
      <c r="O1850" s="33"/>
      <c r="P1850" s="63"/>
      <c r="Q1850" s="35"/>
    </row>
    <row r="1851" spans="1:17" ht="15" customHeight="1" x14ac:dyDescent="0.2">
      <c r="A1851" s="128"/>
      <c r="B1851" s="136"/>
      <c r="C1851" s="128"/>
      <c r="D1851" s="28"/>
      <c r="E1851" s="134"/>
      <c r="F1851" s="134"/>
      <c r="G1851" s="134"/>
      <c r="H1851" s="134"/>
      <c r="I1851" s="132"/>
      <c r="J1851" s="30"/>
      <c r="K1851" s="130"/>
      <c r="L1851" s="30"/>
      <c r="M1851" s="128"/>
      <c r="N1851" s="28"/>
      <c r="O1851" s="34"/>
      <c r="P1851" s="64"/>
      <c r="Q1851" s="35"/>
    </row>
    <row r="1852" spans="1:17" ht="15" customHeight="1" x14ac:dyDescent="0.2">
      <c r="A1852" s="127" t="s">
        <v>1041</v>
      </c>
      <c r="B1852" s="135" t="s">
        <v>2655</v>
      </c>
      <c r="C1852" s="127" t="s">
        <v>58</v>
      </c>
      <c r="D1852" s="28"/>
      <c r="E1852" s="133">
        <v>43376</v>
      </c>
      <c r="F1852" s="133">
        <v>43377</v>
      </c>
      <c r="G1852" s="133">
        <v>43404</v>
      </c>
      <c r="H1852" s="133">
        <v>43390</v>
      </c>
      <c r="I1852" s="131" t="s">
        <v>16</v>
      </c>
      <c r="J1852" s="30"/>
      <c r="K1852" s="129" t="s">
        <v>94</v>
      </c>
      <c r="L1852" s="30"/>
      <c r="M1852" s="127" t="s">
        <v>15</v>
      </c>
      <c r="N1852" s="28"/>
      <c r="O1852" s="33"/>
      <c r="P1852" s="63"/>
      <c r="Q1852" s="35"/>
    </row>
    <row r="1853" spans="1:17" ht="15" customHeight="1" x14ac:dyDescent="0.2">
      <c r="A1853" s="128"/>
      <c r="B1853" s="136"/>
      <c r="C1853" s="128"/>
      <c r="D1853" s="28"/>
      <c r="E1853" s="134"/>
      <c r="F1853" s="134"/>
      <c r="G1853" s="134"/>
      <c r="H1853" s="134"/>
      <c r="I1853" s="132"/>
      <c r="J1853" s="30"/>
      <c r="K1853" s="130"/>
      <c r="L1853" s="30"/>
      <c r="M1853" s="128"/>
      <c r="N1853" s="28"/>
      <c r="O1853" s="34"/>
      <c r="P1853" s="64"/>
      <c r="Q1853" s="35"/>
    </row>
    <row r="1854" spans="1:17" ht="15" customHeight="1" x14ac:dyDescent="0.2">
      <c r="A1854" s="127" t="s">
        <v>1042</v>
      </c>
      <c r="B1854" s="135" t="s">
        <v>2656</v>
      </c>
      <c r="C1854" s="127" t="s">
        <v>58</v>
      </c>
      <c r="D1854" s="28"/>
      <c r="E1854" s="133">
        <v>43376</v>
      </c>
      <c r="F1854" s="133">
        <v>43377</v>
      </c>
      <c r="G1854" s="133">
        <v>43404</v>
      </c>
      <c r="H1854" s="133">
        <v>43388</v>
      </c>
      <c r="I1854" s="131" t="s">
        <v>16</v>
      </c>
      <c r="J1854" s="30"/>
      <c r="K1854" s="129" t="s">
        <v>94</v>
      </c>
      <c r="L1854" s="30"/>
      <c r="M1854" s="127" t="s">
        <v>14</v>
      </c>
      <c r="N1854" s="28"/>
      <c r="O1854" s="33"/>
      <c r="P1854" s="63"/>
      <c r="Q1854" s="35"/>
    </row>
    <row r="1855" spans="1:17" ht="15" customHeight="1" x14ac:dyDescent="0.2">
      <c r="A1855" s="128"/>
      <c r="B1855" s="136"/>
      <c r="C1855" s="128"/>
      <c r="D1855" s="28"/>
      <c r="E1855" s="134"/>
      <c r="F1855" s="134"/>
      <c r="G1855" s="134"/>
      <c r="H1855" s="134"/>
      <c r="I1855" s="132"/>
      <c r="J1855" s="30"/>
      <c r="K1855" s="130"/>
      <c r="L1855" s="30"/>
      <c r="M1855" s="128"/>
      <c r="N1855" s="28"/>
      <c r="O1855" s="34"/>
      <c r="P1855" s="64"/>
      <c r="Q1855" s="35"/>
    </row>
    <row r="1856" spans="1:17" ht="15" customHeight="1" x14ac:dyDescent="0.2">
      <c r="A1856" s="127" t="s">
        <v>1043</v>
      </c>
      <c r="B1856" s="135" t="s">
        <v>2657</v>
      </c>
      <c r="C1856" s="127" t="s">
        <v>58</v>
      </c>
      <c r="D1856" s="28"/>
      <c r="E1856" s="133">
        <v>43376</v>
      </c>
      <c r="F1856" s="133">
        <v>43377</v>
      </c>
      <c r="G1856" s="133">
        <v>43404</v>
      </c>
      <c r="H1856" s="133">
        <v>43377</v>
      </c>
      <c r="I1856" s="131" t="s">
        <v>29</v>
      </c>
      <c r="J1856" s="30"/>
      <c r="K1856" s="129" t="s">
        <v>95</v>
      </c>
      <c r="L1856" s="30"/>
      <c r="M1856" s="127" t="s">
        <v>74</v>
      </c>
      <c r="N1856" s="28"/>
      <c r="O1856" s="33"/>
      <c r="P1856" s="63" t="s">
        <v>95</v>
      </c>
      <c r="Q1856" s="35"/>
    </row>
    <row r="1857" spans="1:17" ht="15" customHeight="1" x14ac:dyDescent="0.2">
      <c r="A1857" s="128"/>
      <c r="B1857" s="136"/>
      <c r="C1857" s="128"/>
      <c r="D1857" s="28"/>
      <c r="E1857" s="134"/>
      <c r="F1857" s="134"/>
      <c r="G1857" s="134"/>
      <c r="H1857" s="134"/>
      <c r="I1857" s="132"/>
      <c r="J1857" s="30"/>
      <c r="K1857" s="130"/>
      <c r="L1857" s="30"/>
      <c r="M1857" s="128"/>
      <c r="N1857" s="28"/>
      <c r="O1857" s="34"/>
      <c r="P1857" s="64"/>
      <c r="Q1857" s="35"/>
    </row>
    <row r="1858" spans="1:17" ht="15" customHeight="1" x14ac:dyDescent="0.2">
      <c r="A1858" s="127" t="s">
        <v>1044</v>
      </c>
      <c r="B1858" s="135" t="s">
        <v>2658</v>
      </c>
      <c r="C1858" s="127" t="s">
        <v>58</v>
      </c>
      <c r="D1858" s="28"/>
      <c r="E1858" s="133">
        <v>43376</v>
      </c>
      <c r="F1858" s="133">
        <v>43377</v>
      </c>
      <c r="G1858" s="133">
        <v>43404</v>
      </c>
      <c r="H1858" s="133">
        <v>43390</v>
      </c>
      <c r="I1858" s="131" t="s">
        <v>16</v>
      </c>
      <c r="J1858" s="30"/>
      <c r="K1858" s="129" t="s">
        <v>94</v>
      </c>
      <c r="L1858" s="30"/>
      <c r="M1858" s="127" t="s">
        <v>14</v>
      </c>
      <c r="N1858" s="28"/>
      <c r="O1858" s="33"/>
      <c r="P1858" s="63"/>
      <c r="Q1858" s="35"/>
    </row>
    <row r="1859" spans="1:17" ht="15" customHeight="1" x14ac:dyDescent="0.2">
      <c r="A1859" s="128"/>
      <c r="B1859" s="136"/>
      <c r="C1859" s="128"/>
      <c r="D1859" s="28"/>
      <c r="E1859" s="134"/>
      <c r="F1859" s="134"/>
      <c r="G1859" s="134"/>
      <c r="H1859" s="134"/>
      <c r="I1859" s="132"/>
      <c r="J1859" s="30"/>
      <c r="K1859" s="130"/>
      <c r="L1859" s="30"/>
      <c r="M1859" s="128"/>
      <c r="N1859" s="28"/>
      <c r="O1859" s="34"/>
      <c r="P1859" s="64"/>
      <c r="Q1859" s="35"/>
    </row>
    <row r="1860" spans="1:17" ht="15" customHeight="1" x14ac:dyDescent="0.2">
      <c r="A1860" s="127" t="s">
        <v>1045</v>
      </c>
      <c r="B1860" s="135" t="s">
        <v>2682</v>
      </c>
      <c r="C1860" s="127" t="s">
        <v>58</v>
      </c>
      <c r="D1860" s="28"/>
      <c r="E1860" s="133">
        <v>43376</v>
      </c>
      <c r="F1860" s="133">
        <v>43377</v>
      </c>
      <c r="G1860" s="133">
        <v>43404</v>
      </c>
      <c r="H1860" s="133">
        <v>43385</v>
      </c>
      <c r="I1860" s="131" t="s">
        <v>16</v>
      </c>
      <c r="J1860" s="30"/>
      <c r="K1860" s="129" t="s">
        <v>94</v>
      </c>
      <c r="L1860" s="30"/>
      <c r="M1860" s="127" t="s">
        <v>14</v>
      </c>
      <c r="N1860" s="28"/>
      <c r="O1860" s="33"/>
      <c r="P1860" s="63"/>
      <c r="Q1860" s="35"/>
    </row>
    <row r="1861" spans="1:17" ht="15" customHeight="1" x14ac:dyDescent="0.2">
      <c r="A1861" s="128"/>
      <c r="B1861" s="136"/>
      <c r="C1861" s="128"/>
      <c r="D1861" s="28"/>
      <c r="E1861" s="134"/>
      <c r="F1861" s="134"/>
      <c r="G1861" s="134"/>
      <c r="H1861" s="134"/>
      <c r="I1861" s="132"/>
      <c r="J1861" s="30"/>
      <c r="K1861" s="130"/>
      <c r="L1861" s="30"/>
      <c r="M1861" s="128"/>
      <c r="N1861" s="28"/>
      <c r="O1861" s="34"/>
      <c r="P1861" s="64"/>
      <c r="Q1861" s="35"/>
    </row>
    <row r="1862" spans="1:17" ht="15" customHeight="1" x14ac:dyDescent="0.2">
      <c r="A1862" s="127" t="s">
        <v>1046</v>
      </c>
      <c r="B1862" s="135" t="s">
        <v>2659</v>
      </c>
      <c r="C1862" s="127" t="s">
        <v>58</v>
      </c>
      <c r="D1862" s="28"/>
      <c r="E1862" s="133">
        <v>43376</v>
      </c>
      <c r="F1862" s="133">
        <v>43377</v>
      </c>
      <c r="G1862" s="133">
        <v>43404</v>
      </c>
      <c r="H1862" s="133">
        <v>43403</v>
      </c>
      <c r="I1862" s="131" t="s">
        <v>16</v>
      </c>
      <c r="J1862" s="30"/>
      <c r="K1862" s="129" t="s">
        <v>94</v>
      </c>
      <c r="L1862" s="30"/>
      <c r="M1862" s="127" t="s">
        <v>17</v>
      </c>
      <c r="N1862" s="28"/>
      <c r="O1862" s="33" t="s">
        <v>20</v>
      </c>
      <c r="P1862" s="63"/>
      <c r="Q1862" s="35"/>
    </row>
    <row r="1863" spans="1:17" ht="15" customHeight="1" x14ac:dyDescent="0.2">
      <c r="A1863" s="128"/>
      <c r="B1863" s="136"/>
      <c r="C1863" s="128"/>
      <c r="D1863" s="28"/>
      <c r="E1863" s="134"/>
      <c r="F1863" s="134"/>
      <c r="G1863" s="134"/>
      <c r="H1863" s="134"/>
      <c r="I1863" s="132"/>
      <c r="J1863" s="30"/>
      <c r="K1863" s="130"/>
      <c r="L1863" s="30"/>
      <c r="M1863" s="128"/>
      <c r="N1863" s="28"/>
      <c r="O1863" s="34"/>
      <c r="P1863" s="64"/>
      <c r="Q1863" s="35"/>
    </row>
    <row r="1864" spans="1:17" ht="15" customHeight="1" x14ac:dyDescent="0.2">
      <c r="A1864" s="127" t="s">
        <v>1047</v>
      </c>
      <c r="B1864" s="135" t="s">
        <v>2660</v>
      </c>
      <c r="C1864" s="127" t="s">
        <v>58</v>
      </c>
      <c r="D1864" s="28"/>
      <c r="E1864" s="133">
        <v>43376</v>
      </c>
      <c r="F1864" s="133">
        <v>43377</v>
      </c>
      <c r="G1864" s="133">
        <v>43404</v>
      </c>
      <c r="H1864" s="133">
        <v>43399</v>
      </c>
      <c r="I1864" s="131" t="s">
        <v>16</v>
      </c>
      <c r="J1864" s="30"/>
      <c r="K1864" s="129" t="s">
        <v>94</v>
      </c>
      <c r="L1864" s="30"/>
      <c r="M1864" s="127" t="s">
        <v>15</v>
      </c>
      <c r="N1864" s="28"/>
      <c r="O1864" s="33"/>
      <c r="P1864" s="63"/>
      <c r="Q1864" s="35"/>
    </row>
    <row r="1865" spans="1:17" ht="15" customHeight="1" x14ac:dyDescent="0.2">
      <c r="A1865" s="128"/>
      <c r="B1865" s="136"/>
      <c r="C1865" s="128"/>
      <c r="D1865" s="28"/>
      <c r="E1865" s="134"/>
      <c r="F1865" s="134"/>
      <c r="G1865" s="134"/>
      <c r="H1865" s="134"/>
      <c r="I1865" s="132"/>
      <c r="J1865" s="30"/>
      <c r="K1865" s="130"/>
      <c r="L1865" s="30"/>
      <c r="M1865" s="128"/>
      <c r="N1865" s="28"/>
      <c r="O1865" s="34"/>
      <c r="P1865" s="64"/>
      <c r="Q1865" s="35"/>
    </row>
    <row r="1866" spans="1:17" ht="15" customHeight="1" x14ac:dyDescent="0.2">
      <c r="A1866" s="127" t="s">
        <v>1048</v>
      </c>
      <c r="B1866" s="135" t="s">
        <v>2661</v>
      </c>
      <c r="C1866" s="127" t="s">
        <v>58</v>
      </c>
      <c r="D1866" s="28"/>
      <c r="E1866" s="133">
        <v>43376</v>
      </c>
      <c r="F1866" s="133">
        <v>43377</v>
      </c>
      <c r="G1866" s="133">
        <v>43404</v>
      </c>
      <c r="H1866" s="133">
        <v>43384</v>
      </c>
      <c r="I1866" s="131" t="s">
        <v>16</v>
      </c>
      <c r="J1866" s="30"/>
      <c r="K1866" s="129" t="s">
        <v>94</v>
      </c>
      <c r="L1866" s="30"/>
      <c r="M1866" s="127" t="s">
        <v>14</v>
      </c>
      <c r="N1866" s="28"/>
      <c r="O1866" s="33"/>
      <c r="P1866" s="63" t="s">
        <v>2662</v>
      </c>
      <c r="Q1866" s="35"/>
    </row>
    <row r="1867" spans="1:17" ht="15" customHeight="1" x14ac:dyDescent="0.2">
      <c r="A1867" s="128"/>
      <c r="B1867" s="136"/>
      <c r="C1867" s="128"/>
      <c r="D1867" s="28"/>
      <c r="E1867" s="134"/>
      <c r="F1867" s="134"/>
      <c r="G1867" s="134"/>
      <c r="H1867" s="134"/>
      <c r="I1867" s="132"/>
      <c r="J1867" s="30"/>
      <c r="K1867" s="130"/>
      <c r="L1867" s="30"/>
      <c r="M1867" s="128"/>
      <c r="N1867" s="28"/>
      <c r="O1867" s="34"/>
      <c r="P1867" s="64"/>
      <c r="Q1867" s="35"/>
    </row>
    <row r="1868" spans="1:17" ht="15" customHeight="1" x14ac:dyDescent="0.2">
      <c r="A1868" s="127" t="s">
        <v>1049</v>
      </c>
      <c r="B1868" s="135" t="s">
        <v>2663</v>
      </c>
      <c r="C1868" s="127" t="s">
        <v>58</v>
      </c>
      <c r="D1868" s="28"/>
      <c r="E1868" s="133">
        <v>43376</v>
      </c>
      <c r="F1868" s="133">
        <v>43377</v>
      </c>
      <c r="G1868" s="133">
        <v>43404</v>
      </c>
      <c r="H1868" s="133"/>
      <c r="I1868" s="131" t="s">
        <v>28</v>
      </c>
      <c r="J1868" s="30"/>
      <c r="K1868" s="129" t="s">
        <v>86</v>
      </c>
      <c r="L1868" s="30"/>
      <c r="M1868" s="127" t="s">
        <v>73</v>
      </c>
      <c r="N1868" s="28"/>
      <c r="O1868" s="33"/>
      <c r="P1868" s="63"/>
      <c r="Q1868" s="35"/>
    </row>
    <row r="1869" spans="1:17" ht="15" customHeight="1" x14ac:dyDescent="0.2">
      <c r="A1869" s="128"/>
      <c r="B1869" s="136"/>
      <c r="C1869" s="128"/>
      <c r="D1869" s="28"/>
      <c r="E1869" s="134"/>
      <c r="F1869" s="134"/>
      <c r="G1869" s="134"/>
      <c r="H1869" s="134"/>
      <c r="I1869" s="132"/>
      <c r="J1869" s="30"/>
      <c r="K1869" s="130"/>
      <c r="L1869" s="30"/>
      <c r="M1869" s="128"/>
      <c r="N1869" s="28"/>
      <c r="O1869" s="34"/>
      <c r="P1869" s="64"/>
      <c r="Q1869" s="35"/>
    </row>
    <row r="1870" spans="1:17" ht="15" customHeight="1" x14ac:dyDescent="0.2">
      <c r="A1870" s="127" t="s">
        <v>1050</v>
      </c>
      <c r="B1870" s="135" t="s">
        <v>2664</v>
      </c>
      <c r="C1870" s="127" t="s">
        <v>58</v>
      </c>
      <c r="D1870" s="28"/>
      <c r="E1870" s="133">
        <v>43376</v>
      </c>
      <c r="F1870" s="133">
        <v>43377</v>
      </c>
      <c r="G1870" s="133">
        <v>43404</v>
      </c>
      <c r="H1870" s="133"/>
      <c r="I1870" s="131" t="s">
        <v>28</v>
      </c>
      <c r="J1870" s="30"/>
      <c r="K1870" s="129" t="s">
        <v>86</v>
      </c>
      <c r="L1870" s="30"/>
      <c r="M1870" s="127" t="s">
        <v>73</v>
      </c>
      <c r="N1870" s="28"/>
      <c r="O1870" s="33"/>
      <c r="P1870" s="63"/>
      <c r="Q1870" s="35"/>
    </row>
    <row r="1871" spans="1:17" ht="15" customHeight="1" x14ac:dyDescent="0.2">
      <c r="A1871" s="128"/>
      <c r="B1871" s="136"/>
      <c r="C1871" s="128"/>
      <c r="D1871" s="28"/>
      <c r="E1871" s="134"/>
      <c r="F1871" s="134"/>
      <c r="G1871" s="134"/>
      <c r="H1871" s="134"/>
      <c r="I1871" s="132"/>
      <c r="J1871" s="30"/>
      <c r="K1871" s="130"/>
      <c r="L1871" s="30"/>
      <c r="M1871" s="128"/>
      <c r="N1871" s="28"/>
      <c r="O1871" s="34"/>
      <c r="P1871" s="64"/>
      <c r="Q1871" s="35"/>
    </row>
    <row r="1872" spans="1:17" ht="15" customHeight="1" x14ac:dyDescent="0.2">
      <c r="A1872" s="127" t="s">
        <v>1051</v>
      </c>
      <c r="B1872" s="135" t="s">
        <v>2665</v>
      </c>
      <c r="C1872" s="127" t="s">
        <v>58</v>
      </c>
      <c r="D1872" s="28"/>
      <c r="E1872" s="133">
        <v>43376</v>
      </c>
      <c r="F1872" s="133">
        <v>43378</v>
      </c>
      <c r="G1872" s="133">
        <v>43405</v>
      </c>
      <c r="H1872" s="133">
        <v>43384</v>
      </c>
      <c r="I1872" s="131" t="s">
        <v>16</v>
      </c>
      <c r="J1872" s="30"/>
      <c r="K1872" s="129" t="s">
        <v>94</v>
      </c>
      <c r="L1872" s="30"/>
      <c r="M1872" s="127" t="s">
        <v>14</v>
      </c>
      <c r="N1872" s="28"/>
      <c r="O1872" s="33"/>
      <c r="P1872" s="63"/>
      <c r="Q1872" s="35"/>
    </row>
    <row r="1873" spans="1:17" ht="15" customHeight="1" x14ac:dyDescent="0.2">
      <c r="A1873" s="128"/>
      <c r="B1873" s="136"/>
      <c r="C1873" s="128"/>
      <c r="D1873" s="28"/>
      <c r="E1873" s="134"/>
      <c r="F1873" s="134"/>
      <c r="G1873" s="134"/>
      <c r="H1873" s="134"/>
      <c r="I1873" s="132"/>
      <c r="J1873" s="30"/>
      <c r="K1873" s="130"/>
      <c r="L1873" s="30"/>
      <c r="M1873" s="128"/>
      <c r="N1873" s="28"/>
      <c r="O1873" s="34"/>
      <c r="P1873" s="64"/>
      <c r="Q1873" s="35"/>
    </row>
    <row r="1874" spans="1:17" ht="15" customHeight="1" x14ac:dyDescent="0.2">
      <c r="A1874" s="127" t="s">
        <v>1052</v>
      </c>
      <c r="B1874" s="135" t="s">
        <v>2657</v>
      </c>
      <c r="C1874" s="127" t="s">
        <v>58</v>
      </c>
      <c r="D1874" s="28"/>
      <c r="E1874" s="133">
        <v>43377</v>
      </c>
      <c r="F1874" s="133">
        <v>43378</v>
      </c>
      <c r="G1874" s="133">
        <v>43405</v>
      </c>
      <c r="H1874" s="133">
        <v>43377</v>
      </c>
      <c r="I1874" s="131" t="s">
        <v>16</v>
      </c>
      <c r="J1874" s="30"/>
      <c r="K1874" s="129" t="s">
        <v>94</v>
      </c>
      <c r="L1874" s="30"/>
      <c r="M1874" s="127" t="s">
        <v>15</v>
      </c>
      <c r="N1874" s="28"/>
      <c r="O1874" s="33" t="s">
        <v>82</v>
      </c>
      <c r="P1874" s="63"/>
      <c r="Q1874" s="35"/>
    </row>
    <row r="1875" spans="1:17" ht="15" customHeight="1" x14ac:dyDescent="0.2">
      <c r="A1875" s="128"/>
      <c r="B1875" s="136"/>
      <c r="C1875" s="128"/>
      <c r="D1875" s="28"/>
      <c r="E1875" s="134"/>
      <c r="F1875" s="134"/>
      <c r="G1875" s="134"/>
      <c r="H1875" s="134"/>
      <c r="I1875" s="132"/>
      <c r="J1875" s="30"/>
      <c r="K1875" s="130"/>
      <c r="L1875" s="30"/>
      <c r="M1875" s="128"/>
      <c r="N1875" s="28"/>
      <c r="O1875" s="34"/>
      <c r="P1875" s="64"/>
      <c r="Q1875" s="35"/>
    </row>
    <row r="1876" spans="1:17" ht="15" customHeight="1" x14ac:dyDescent="0.2">
      <c r="A1876" s="127" t="s">
        <v>1053</v>
      </c>
      <c r="B1876" s="135" t="s">
        <v>2666</v>
      </c>
      <c r="C1876" s="127" t="s">
        <v>58</v>
      </c>
      <c r="D1876" s="28"/>
      <c r="E1876" s="133">
        <v>43377</v>
      </c>
      <c r="F1876" s="133">
        <v>43378</v>
      </c>
      <c r="G1876" s="133">
        <v>43405</v>
      </c>
      <c r="H1876" s="133">
        <v>43384</v>
      </c>
      <c r="I1876" s="131" t="s">
        <v>16</v>
      </c>
      <c r="J1876" s="30"/>
      <c r="K1876" s="129" t="s">
        <v>94</v>
      </c>
      <c r="L1876" s="30"/>
      <c r="M1876" s="127" t="s">
        <v>14</v>
      </c>
      <c r="N1876" s="28"/>
      <c r="O1876" s="33"/>
      <c r="P1876" s="63"/>
      <c r="Q1876" s="35"/>
    </row>
    <row r="1877" spans="1:17" ht="15" customHeight="1" x14ac:dyDescent="0.2">
      <c r="A1877" s="128"/>
      <c r="B1877" s="136"/>
      <c r="C1877" s="128"/>
      <c r="D1877" s="28"/>
      <c r="E1877" s="134"/>
      <c r="F1877" s="134"/>
      <c r="G1877" s="134"/>
      <c r="H1877" s="134"/>
      <c r="I1877" s="132"/>
      <c r="J1877" s="30"/>
      <c r="K1877" s="130"/>
      <c r="L1877" s="30"/>
      <c r="M1877" s="128"/>
      <c r="N1877" s="28"/>
      <c r="O1877" s="34"/>
      <c r="P1877" s="64"/>
      <c r="Q1877" s="35"/>
    </row>
    <row r="1878" spans="1:17" ht="15" customHeight="1" x14ac:dyDescent="0.2">
      <c r="A1878" s="127" t="s">
        <v>1054</v>
      </c>
      <c r="B1878" s="135" t="s">
        <v>2667</v>
      </c>
      <c r="C1878" s="127" t="s">
        <v>58</v>
      </c>
      <c r="D1878" s="28"/>
      <c r="E1878" s="133">
        <v>43377</v>
      </c>
      <c r="F1878" s="133">
        <v>43378</v>
      </c>
      <c r="G1878" s="133">
        <v>43405</v>
      </c>
      <c r="H1878" s="133">
        <v>43395</v>
      </c>
      <c r="I1878" s="131" t="s">
        <v>16</v>
      </c>
      <c r="J1878" s="30"/>
      <c r="K1878" s="129" t="s">
        <v>94</v>
      </c>
      <c r="L1878" s="30"/>
      <c r="M1878" s="127" t="s">
        <v>14</v>
      </c>
      <c r="N1878" s="28"/>
      <c r="O1878" s="33"/>
      <c r="P1878" s="63"/>
      <c r="Q1878" s="35"/>
    </row>
    <row r="1879" spans="1:17" ht="15" customHeight="1" x14ac:dyDescent="0.2">
      <c r="A1879" s="128"/>
      <c r="B1879" s="136"/>
      <c r="C1879" s="128"/>
      <c r="D1879" s="28"/>
      <c r="E1879" s="134"/>
      <c r="F1879" s="134"/>
      <c r="G1879" s="134"/>
      <c r="H1879" s="134"/>
      <c r="I1879" s="132"/>
      <c r="J1879" s="30"/>
      <c r="K1879" s="130"/>
      <c r="L1879" s="30"/>
      <c r="M1879" s="128"/>
      <c r="N1879" s="28"/>
      <c r="O1879" s="34"/>
      <c r="P1879" s="64"/>
      <c r="Q1879" s="35"/>
    </row>
    <row r="1880" spans="1:17" ht="15" customHeight="1" x14ac:dyDescent="0.2">
      <c r="A1880" s="127" t="s">
        <v>1055</v>
      </c>
      <c r="B1880" s="135" t="s">
        <v>2668</v>
      </c>
      <c r="C1880" s="127" t="s">
        <v>58</v>
      </c>
      <c r="D1880" s="28"/>
      <c r="E1880" s="133">
        <v>43378</v>
      </c>
      <c r="F1880" s="133">
        <v>43379</v>
      </c>
      <c r="G1880" s="133">
        <v>43406</v>
      </c>
      <c r="H1880" s="133"/>
      <c r="I1880" s="131" t="s">
        <v>29</v>
      </c>
      <c r="J1880" s="30"/>
      <c r="K1880" s="129" t="s">
        <v>22</v>
      </c>
      <c r="L1880" s="30"/>
      <c r="M1880" s="127" t="s">
        <v>73</v>
      </c>
      <c r="N1880" s="28"/>
      <c r="O1880" s="33"/>
      <c r="P1880" s="63" t="s">
        <v>2687</v>
      </c>
      <c r="Q1880" s="35"/>
    </row>
    <row r="1881" spans="1:17" ht="15" customHeight="1" x14ac:dyDescent="0.2">
      <c r="A1881" s="128"/>
      <c r="B1881" s="136"/>
      <c r="C1881" s="128"/>
      <c r="D1881" s="28"/>
      <c r="E1881" s="134"/>
      <c r="F1881" s="134"/>
      <c r="G1881" s="134"/>
      <c r="H1881" s="134"/>
      <c r="I1881" s="132"/>
      <c r="J1881" s="30"/>
      <c r="K1881" s="130"/>
      <c r="L1881" s="30"/>
      <c r="M1881" s="128"/>
      <c r="N1881" s="28"/>
      <c r="O1881" s="34"/>
      <c r="P1881" s="64"/>
      <c r="Q1881" s="35"/>
    </row>
    <row r="1882" spans="1:17" ht="15" customHeight="1" x14ac:dyDescent="0.2">
      <c r="A1882" s="127" t="s">
        <v>1056</v>
      </c>
      <c r="B1882" s="135" t="s">
        <v>2669</v>
      </c>
      <c r="C1882" s="127" t="s">
        <v>58</v>
      </c>
      <c r="D1882" s="28"/>
      <c r="E1882" s="133">
        <v>43378</v>
      </c>
      <c r="F1882" s="133">
        <v>43379</v>
      </c>
      <c r="G1882" s="133">
        <v>43406</v>
      </c>
      <c r="H1882" s="133">
        <v>43405</v>
      </c>
      <c r="I1882" s="131" t="s">
        <v>16</v>
      </c>
      <c r="J1882" s="30"/>
      <c r="K1882" s="129" t="s">
        <v>94</v>
      </c>
      <c r="L1882" s="30"/>
      <c r="M1882" s="127" t="s">
        <v>15</v>
      </c>
      <c r="N1882" s="28"/>
      <c r="O1882" s="33"/>
      <c r="P1882" s="63"/>
      <c r="Q1882" s="35"/>
    </row>
    <row r="1883" spans="1:17" ht="15" customHeight="1" x14ac:dyDescent="0.2">
      <c r="A1883" s="128"/>
      <c r="B1883" s="136"/>
      <c r="C1883" s="128"/>
      <c r="D1883" s="28"/>
      <c r="E1883" s="134"/>
      <c r="F1883" s="134"/>
      <c r="G1883" s="134"/>
      <c r="H1883" s="134"/>
      <c r="I1883" s="132"/>
      <c r="J1883" s="30"/>
      <c r="K1883" s="130"/>
      <c r="L1883" s="30"/>
      <c r="M1883" s="128"/>
      <c r="N1883" s="28"/>
      <c r="O1883" s="34"/>
      <c r="P1883" s="64"/>
      <c r="Q1883" s="35"/>
    </row>
    <row r="1884" spans="1:17" ht="15" customHeight="1" x14ac:dyDescent="0.2">
      <c r="A1884" s="127" t="s">
        <v>1057</v>
      </c>
      <c r="B1884" s="135" t="s">
        <v>2670</v>
      </c>
      <c r="C1884" s="127" t="s">
        <v>58</v>
      </c>
      <c r="D1884" s="28"/>
      <c r="E1884" s="133">
        <v>43378</v>
      </c>
      <c r="F1884" s="133">
        <v>43379</v>
      </c>
      <c r="G1884" s="133">
        <v>43406</v>
      </c>
      <c r="H1884" s="133">
        <v>43384</v>
      </c>
      <c r="I1884" s="131" t="s">
        <v>16</v>
      </c>
      <c r="J1884" s="30"/>
      <c r="K1884" s="129" t="s">
        <v>94</v>
      </c>
      <c r="L1884" s="30"/>
      <c r="M1884" s="127" t="s">
        <v>14</v>
      </c>
      <c r="N1884" s="28"/>
      <c r="O1884" s="33"/>
      <c r="P1884" s="63"/>
      <c r="Q1884" s="35"/>
    </row>
    <row r="1885" spans="1:17" ht="15" customHeight="1" x14ac:dyDescent="0.2">
      <c r="A1885" s="128"/>
      <c r="B1885" s="136"/>
      <c r="C1885" s="128"/>
      <c r="D1885" s="28"/>
      <c r="E1885" s="134"/>
      <c r="F1885" s="134"/>
      <c r="G1885" s="134"/>
      <c r="H1885" s="134"/>
      <c r="I1885" s="132"/>
      <c r="J1885" s="30"/>
      <c r="K1885" s="130"/>
      <c r="L1885" s="30"/>
      <c r="M1885" s="128"/>
      <c r="N1885" s="28"/>
      <c r="O1885" s="34"/>
      <c r="P1885" s="64"/>
      <c r="Q1885" s="35"/>
    </row>
    <row r="1886" spans="1:17" ht="15" customHeight="1" x14ac:dyDescent="0.2">
      <c r="A1886" s="127" t="s">
        <v>1058</v>
      </c>
      <c r="B1886" s="135" t="s">
        <v>2671</v>
      </c>
      <c r="C1886" s="127" t="s">
        <v>58</v>
      </c>
      <c r="D1886" s="28"/>
      <c r="E1886" s="133">
        <v>43378</v>
      </c>
      <c r="F1886" s="133">
        <v>43379</v>
      </c>
      <c r="G1886" s="133">
        <v>43406</v>
      </c>
      <c r="H1886" s="133">
        <v>43392</v>
      </c>
      <c r="I1886" s="131" t="s">
        <v>16</v>
      </c>
      <c r="J1886" s="30"/>
      <c r="K1886" s="129" t="s">
        <v>94</v>
      </c>
      <c r="L1886" s="30"/>
      <c r="M1886" s="127" t="s">
        <v>14</v>
      </c>
      <c r="N1886" s="28"/>
      <c r="O1886" s="33"/>
      <c r="P1886" s="63"/>
      <c r="Q1886" s="35"/>
    </row>
    <row r="1887" spans="1:17" ht="15" customHeight="1" x14ac:dyDescent="0.2">
      <c r="A1887" s="128"/>
      <c r="B1887" s="136"/>
      <c r="C1887" s="128"/>
      <c r="D1887" s="28"/>
      <c r="E1887" s="134"/>
      <c r="F1887" s="134"/>
      <c r="G1887" s="134"/>
      <c r="H1887" s="134"/>
      <c r="I1887" s="132"/>
      <c r="J1887" s="30"/>
      <c r="K1887" s="130"/>
      <c r="L1887" s="30"/>
      <c r="M1887" s="128"/>
      <c r="N1887" s="28"/>
      <c r="O1887" s="34"/>
      <c r="P1887" s="64"/>
      <c r="Q1887" s="35"/>
    </row>
    <row r="1888" spans="1:17" ht="15" customHeight="1" x14ac:dyDescent="0.2">
      <c r="A1888" s="127" t="s">
        <v>1059</v>
      </c>
      <c r="B1888" s="135" t="s">
        <v>2672</v>
      </c>
      <c r="C1888" s="127" t="s">
        <v>58</v>
      </c>
      <c r="D1888" s="28"/>
      <c r="E1888" s="133">
        <v>43381</v>
      </c>
      <c r="F1888" s="133">
        <v>43382</v>
      </c>
      <c r="G1888" s="133">
        <v>43409</v>
      </c>
      <c r="H1888" s="133">
        <v>43397</v>
      </c>
      <c r="I1888" s="131" t="s">
        <v>16</v>
      </c>
      <c r="J1888" s="30"/>
      <c r="K1888" s="129" t="s">
        <v>94</v>
      </c>
      <c r="L1888" s="30"/>
      <c r="M1888" s="127" t="s">
        <v>14</v>
      </c>
      <c r="N1888" s="28"/>
      <c r="O1888" s="33"/>
      <c r="P1888" s="63"/>
      <c r="Q1888" s="35"/>
    </row>
    <row r="1889" spans="1:17" ht="15" customHeight="1" x14ac:dyDescent="0.2">
      <c r="A1889" s="128"/>
      <c r="B1889" s="136"/>
      <c r="C1889" s="128"/>
      <c r="D1889" s="28"/>
      <c r="E1889" s="134"/>
      <c r="F1889" s="134"/>
      <c r="G1889" s="134"/>
      <c r="H1889" s="134"/>
      <c r="I1889" s="132"/>
      <c r="J1889" s="30"/>
      <c r="K1889" s="130"/>
      <c r="L1889" s="30"/>
      <c r="M1889" s="128"/>
      <c r="N1889" s="28"/>
      <c r="O1889" s="34"/>
      <c r="P1889" s="64"/>
      <c r="Q1889" s="35"/>
    </row>
    <row r="1890" spans="1:17" ht="15" customHeight="1" x14ac:dyDescent="0.2">
      <c r="A1890" s="127" t="s">
        <v>1060</v>
      </c>
      <c r="B1890" s="135" t="s">
        <v>2673</v>
      </c>
      <c r="C1890" s="127" t="s">
        <v>58</v>
      </c>
      <c r="D1890" s="28"/>
      <c r="E1890" s="133">
        <v>43381</v>
      </c>
      <c r="F1890" s="133">
        <v>43382</v>
      </c>
      <c r="G1890" s="133">
        <v>43409</v>
      </c>
      <c r="H1890" s="133"/>
      <c r="I1890" s="131" t="s">
        <v>28</v>
      </c>
      <c r="J1890" s="30"/>
      <c r="K1890" s="129" t="s">
        <v>86</v>
      </c>
      <c r="L1890" s="30"/>
      <c r="M1890" s="127" t="s">
        <v>73</v>
      </c>
      <c r="N1890" s="28"/>
      <c r="O1890" s="33"/>
      <c r="P1890" s="63"/>
      <c r="Q1890" s="35"/>
    </row>
    <row r="1891" spans="1:17" ht="15" customHeight="1" x14ac:dyDescent="0.2">
      <c r="A1891" s="128"/>
      <c r="B1891" s="136"/>
      <c r="C1891" s="128"/>
      <c r="D1891" s="28"/>
      <c r="E1891" s="134"/>
      <c r="F1891" s="134"/>
      <c r="G1891" s="134"/>
      <c r="H1891" s="134"/>
      <c r="I1891" s="132"/>
      <c r="J1891" s="30"/>
      <c r="K1891" s="130"/>
      <c r="L1891" s="30"/>
      <c r="M1891" s="128"/>
      <c r="N1891" s="28"/>
      <c r="O1891" s="34"/>
      <c r="P1891" s="64"/>
      <c r="Q1891" s="35"/>
    </row>
    <row r="1892" spans="1:17" ht="15" customHeight="1" x14ac:dyDescent="0.2">
      <c r="A1892" s="127" t="s">
        <v>1061</v>
      </c>
      <c r="B1892" s="135" t="s">
        <v>2675</v>
      </c>
      <c r="C1892" s="127" t="s">
        <v>58</v>
      </c>
      <c r="D1892" s="28"/>
      <c r="E1892" s="133">
        <v>43381</v>
      </c>
      <c r="F1892" s="133">
        <v>43382</v>
      </c>
      <c r="G1892" s="133">
        <v>43409</v>
      </c>
      <c r="H1892" s="133">
        <v>43384</v>
      </c>
      <c r="I1892" s="131" t="s">
        <v>16</v>
      </c>
      <c r="J1892" s="30"/>
      <c r="K1892" s="129" t="s">
        <v>94</v>
      </c>
      <c r="L1892" s="30"/>
      <c r="M1892" s="127" t="s">
        <v>14</v>
      </c>
      <c r="N1892" s="28"/>
      <c r="O1892" s="33"/>
      <c r="P1892" s="63"/>
      <c r="Q1892" s="35"/>
    </row>
    <row r="1893" spans="1:17" ht="15" customHeight="1" x14ac:dyDescent="0.2">
      <c r="A1893" s="128"/>
      <c r="B1893" s="136"/>
      <c r="C1893" s="128"/>
      <c r="D1893" s="28"/>
      <c r="E1893" s="134"/>
      <c r="F1893" s="134"/>
      <c r="G1893" s="134"/>
      <c r="H1893" s="134"/>
      <c r="I1893" s="132"/>
      <c r="J1893" s="30"/>
      <c r="K1893" s="130"/>
      <c r="L1893" s="30"/>
      <c r="M1893" s="128"/>
      <c r="N1893" s="28"/>
      <c r="O1893" s="34"/>
      <c r="P1893" s="64"/>
      <c r="Q1893" s="35"/>
    </row>
    <row r="1894" spans="1:17" ht="15" customHeight="1" x14ac:dyDescent="0.2">
      <c r="A1894" s="127" t="s">
        <v>1062</v>
      </c>
      <c r="B1894" s="135" t="s">
        <v>2674</v>
      </c>
      <c r="C1894" s="127" t="s">
        <v>58</v>
      </c>
      <c r="D1894" s="28"/>
      <c r="E1894" s="133">
        <v>43381</v>
      </c>
      <c r="F1894" s="133">
        <v>43382</v>
      </c>
      <c r="G1894" s="133">
        <v>43409</v>
      </c>
      <c r="H1894" s="133">
        <v>43395</v>
      </c>
      <c r="I1894" s="131" t="s">
        <v>16</v>
      </c>
      <c r="J1894" s="30"/>
      <c r="K1894" s="129" t="s">
        <v>94</v>
      </c>
      <c r="L1894" s="30"/>
      <c r="M1894" s="127" t="s">
        <v>15</v>
      </c>
      <c r="N1894" s="28"/>
      <c r="O1894" s="33"/>
      <c r="P1894" s="63"/>
      <c r="Q1894" s="35"/>
    </row>
    <row r="1895" spans="1:17" ht="15" customHeight="1" x14ac:dyDescent="0.2">
      <c r="A1895" s="128"/>
      <c r="B1895" s="136"/>
      <c r="C1895" s="128"/>
      <c r="D1895" s="28"/>
      <c r="E1895" s="134"/>
      <c r="F1895" s="134"/>
      <c r="G1895" s="134"/>
      <c r="H1895" s="134"/>
      <c r="I1895" s="132"/>
      <c r="J1895" s="30"/>
      <c r="K1895" s="130"/>
      <c r="L1895" s="30"/>
      <c r="M1895" s="128"/>
      <c r="N1895" s="28"/>
      <c r="O1895" s="34"/>
      <c r="P1895" s="64"/>
      <c r="Q1895" s="35"/>
    </row>
    <row r="1896" spans="1:17" ht="15" customHeight="1" x14ac:dyDescent="0.2">
      <c r="A1896" s="127" t="s">
        <v>1063</v>
      </c>
      <c r="B1896" s="135" t="s">
        <v>2677</v>
      </c>
      <c r="C1896" s="127" t="s">
        <v>58</v>
      </c>
      <c r="D1896" s="28"/>
      <c r="E1896" s="133">
        <v>43381</v>
      </c>
      <c r="F1896" s="133">
        <v>43382</v>
      </c>
      <c r="G1896" s="133">
        <v>43409</v>
      </c>
      <c r="H1896" s="133">
        <v>43381</v>
      </c>
      <c r="I1896" s="131" t="s">
        <v>16</v>
      </c>
      <c r="J1896" s="30"/>
      <c r="K1896" s="129" t="s">
        <v>94</v>
      </c>
      <c r="L1896" s="30"/>
      <c r="M1896" s="127" t="s">
        <v>70</v>
      </c>
      <c r="N1896" s="28"/>
      <c r="O1896" s="33"/>
      <c r="P1896" s="63" t="s">
        <v>2911</v>
      </c>
      <c r="Q1896" s="35"/>
    </row>
    <row r="1897" spans="1:17" ht="15" customHeight="1" x14ac:dyDescent="0.2">
      <c r="A1897" s="128"/>
      <c r="B1897" s="136"/>
      <c r="C1897" s="128"/>
      <c r="D1897" s="28"/>
      <c r="E1897" s="134"/>
      <c r="F1897" s="134"/>
      <c r="G1897" s="134"/>
      <c r="H1897" s="134"/>
      <c r="I1897" s="132"/>
      <c r="J1897" s="30"/>
      <c r="K1897" s="130"/>
      <c r="L1897" s="30"/>
      <c r="M1897" s="128"/>
      <c r="N1897" s="28"/>
      <c r="O1897" s="34"/>
      <c r="P1897" s="64"/>
      <c r="Q1897" s="35"/>
    </row>
    <row r="1898" spans="1:17" ht="15" customHeight="1" x14ac:dyDescent="0.2">
      <c r="A1898" s="127" t="s">
        <v>1064</v>
      </c>
      <c r="B1898" s="135" t="s">
        <v>2678</v>
      </c>
      <c r="C1898" s="127" t="s">
        <v>58</v>
      </c>
      <c r="D1898" s="28"/>
      <c r="E1898" s="133">
        <v>43381</v>
      </c>
      <c r="F1898" s="133">
        <v>43382</v>
      </c>
      <c r="G1898" s="133">
        <v>43409</v>
      </c>
      <c r="H1898" s="133">
        <v>43398</v>
      </c>
      <c r="I1898" s="131" t="s">
        <v>16</v>
      </c>
      <c r="J1898" s="30"/>
      <c r="K1898" s="129" t="s">
        <v>94</v>
      </c>
      <c r="L1898" s="30"/>
      <c r="M1898" s="127" t="s">
        <v>17</v>
      </c>
      <c r="N1898" s="28"/>
      <c r="O1898" s="33"/>
      <c r="P1898" s="96" t="s">
        <v>2735</v>
      </c>
      <c r="Q1898" s="35"/>
    </row>
    <row r="1899" spans="1:17" ht="15" customHeight="1" x14ac:dyDescent="0.2">
      <c r="A1899" s="128"/>
      <c r="B1899" s="136"/>
      <c r="C1899" s="128"/>
      <c r="D1899" s="28"/>
      <c r="E1899" s="134"/>
      <c r="F1899" s="134"/>
      <c r="G1899" s="134"/>
      <c r="H1899" s="134"/>
      <c r="I1899" s="132"/>
      <c r="J1899" s="30"/>
      <c r="K1899" s="130"/>
      <c r="L1899" s="30"/>
      <c r="M1899" s="128"/>
      <c r="N1899" s="28"/>
      <c r="O1899" s="34"/>
      <c r="P1899" s="64"/>
      <c r="Q1899" s="35"/>
    </row>
    <row r="1900" spans="1:17" ht="15" customHeight="1" x14ac:dyDescent="0.2">
      <c r="A1900" s="127" t="s">
        <v>1065</v>
      </c>
      <c r="B1900" s="135" t="s">
        <v>2683</v>
      </c>
      <c r="C1900" s="127" t="s">
        <v>58</v>
      </c>
      <c r="D1900" s="28"/>
      <c r="E1900" s="133">
        <v>43381</v>
      </c>
      <c r="F1900" s="133">
        <v>43382</v>
      </c>
      <c r="G1900" s="133">
        <v>43409</v>
      </c>
      <c r="H1900" s="133">
        <v>43395</v>
      </c>
      <c r="I1900" s="131" t="s">
        <v>16</v>
      </c>
      <c r="J1900" s="30"/>
      <c r="K1900" s="129" t="s">
        <v>94</v>
      </c>
      <c r="L1900" s="30"/>
      <c r="M1900" s="127" t="s">
        <v>14</v>
      </c>
      <c r="N1900" s="28"/>
      <c r="O1900" s="33"/>
      <c r="P1900" s="63"/>
      <c r="Q1900" s="35"/>
    </row>
    <row r="1901" spans="1:17" ht="15" customHeight="1" x14ac:dyDescent="0.2">
      <c r="A1901" s="128"/>
      <c r="B1901" s="136"/>
      <c r="C1901" s="128"/>
      <c r="D1901" s="28"/>
      <c r="E1901" s="134"/>
      <c r="F1901" s="134"/>
      <c r="G1901" s="134"/>
      <c r="H1901" s="134"/>
      <c r="I1901" s="132"/>
      <c r="J1901" s="30"/>
      <c r="K1901" s="130"/>
      <c r="L1901" s="30"/>
      <c r="M1901" s="128"/>
      <c r="N1901" s="28"/>
      <c r="O1901" s="34"/>
      <c r="P1901" s="64"/>
      <c r="Q1901" s="35"/>
    </row>
    <row r="1902" spans="1:17" ht="15" customHeight="1" x14ac:dyDescent="0.2">
      <c r="A1902" s="127" t="s">
        <v>1066</v>
      </c>
      <c r="B1902" s="135" t="s">
        <v>2679</v>
      </c>
      <c r="C1902" s="127" t="s">
        <v>58</v>
      </c>
      <c r="D1902" s="28"/>
      <c r="E1902" s="133">
        <v>43382</v>
      </c>
      <c r="F1902" s="133">
        <v>43383</v>
      </c>
      <c r="G1902" s="133">
        <v>43410</v>
      </c>
      <c r="H1902" s="133">
        <v>43383</v>
      </c>
      <c r="I1902" s="131" t="s">
        <v>16</v>
      </c>
      <c r="J1902" s="30"/>
      <c r="K1902" s="129" t="s">
        <v>94</v>
      </c>
      <c r="L1902" s="30"/>
      <c r="M1902" s="127" t="s">
        <v>70</v>
      </c>
      <c r="N1902" s="28"/>
      <c r="O1902" s="33"/>
      <c r="P1902" s="63"/>
      <c r="Q1902" s="35"/>
    </row>
    <row r="1903" spans="1:17" ht="15" customHeight="1" x14ac:dyDescent="0.2">
      <c r="A1903" s="128"/>
      <c r="B1903" s="136"/>
      <c r="C1903" s="128"/>
      <c r="D1903" s="28"/>
      <c r="E1903" s="134"/>
      <c r="F1903" s="134"/>
      <c r="G1903" s="134"/>
      <c r="H1903" s="134"/>
      <c r="I1903" s="132"/>
      <c r="J1903" s="30"/>
      <c r="K1903" s="130"/>
      <c r="L1903" s="30"/>
      <c r="M1903" s="128"/>
      <c r="N1903" s="28"/>
      <c r="O1903" s="34"/>
      <c r="P1903" s="64"/>
      <c r="Q1903" s="35"/>
    </row>
    <row r="1904" spans="1:17" ht="15" customHeight="1" x14ac:dyDescent="0.2">
      <c r="A1904" s="127" t="s">
        <v>1067</v>
      </c>
      <c r="B1904" s="135" t="s">
        <v>2680</v>
      </c>
      <c r="C1904" s="127" t="s">
        <v>58</v>
      </c>
      <c r="D1904" s="28"/>
      <c r="E1904" s="133">
        <v>43382</v>
      </c>
      <c r="F1904" s="133">
        <v>43383</v>
      </c>
      <c r="G1904" s="133">
        <v>43410</v>
      </c>
      <c r="H1904" s="133">
        <v>43388</v>
      </c>
      <c r="I1904" s="131" t="s">
        <v>16</v>
      </c>
      <c r="J1904" s="30"/>
      <c r="K1904" s="129" t="s">
        <v>94</v>
      </c>
      <c r="L1904" s="30"/>
      <c r="M1904" s="127" t="s">
        <v>14</v>
      </c>
      <c r="N1904" s="28"/>
      <c r="O1904" s="33"/>
      <c r="P1904" s="63"/>
      <c r="Q1904" s="35"/>
    </row>
    <row r="1905" spans="1:17" ht="15" customHeight="1" x14ac:dyDescent="0.2">
      <c r="A1905" s="128"/>
      <c r="B1905" s="136"/>
      <c r="C1905" s="128"/>
      <c r="D1905" s="28"/>
      <c r="E1905" s="134"/>
      <c r="F1905" s="134"/>
      <c r="G1905" s="134"/>
      <c r="H1905" s="134"/>
      <c r="I1905" s="132"/>
      <c r="J1905" s="30"/>
      <c r="K1905" s="130"/>
      <c r="L1905" s="30"/>
      <c r="M1905" s="128"/>
      <c r="N1905" s="28"/>
      <c r="O1905" s="34"/>
      <c r="P1905" s="64"/>
      <c r="Q1905" s="35"/>
    </row>
    <row r="1906" spans="1:17" ht="15" customHeight="1" x14ac:dyDescent="0.2">
      <c r="A1906" s="127" t="s">
        <v>1068</v>
      </c>
      <c r="B1906" s="135" t="s">
        <v>2681</v>
      </c>
      <c r="C1906" s="127" t="s">
        <v>58</v>
      </c>
      <c r="D1906" s="28"/>
      <c r="E1906" s="133">
        <v>43382</v>
      </c>
      <c r="F1906" s="133">
        <v>43383</v>
      </c>
      <c r="G1906" s="133">
        <v>43410</v>
      </c>
      <c r="H1906" s="133">
        <v>43384</v>
      </c>
      <c r="I1906" s="131" t="s">
        <v>16</v>
      </c>
      <c r="J1906" s="30"/>
      <c r="K1906" s="129" t="s">
        <v>94</v>
      </c>
      <c r="L1906" s="30"/>
      <c r="M1906" s="127" t="s">
        <v>14</v>
      </c>
      <c r="N1906" s="28"/>
      <c r="O1906" s="33"/>
      <c r="P1906" s="63"/>
      <c r="Q1906" s="35"/>
    </row>
    <row r="1907" spans="1:17" ht="15" customHeight="1" x14ac:dyDescent="0.2">
      <c r="A1907" s="128"/>
      <c r="B1907" s="136"/>
      <c r="C1907" s="128"/>
      <c r="D1907" s="28"/>
      <c r="E1907" s="134"/>
      <c r="F1907" s="134"/>
      <c r="G1907" s="134"/>
      <c r="H1907" s="134"/>
      <c r="I1907" s="132"/>
      <c r="J1907" s="30"/>
      <c r="K1907" s="130"/>
      <c r="L1907" s="30"/>
      <c r="M1907" s="128"/>
      <c r="N1907" s="28"/>
      <c r="O1907" s="34"/>
      <c r="P1907" s="64"/>
      <c r="Q1907" s="35"/>
    </row>
    <row r="1908" spans="1:17" ht="15" customHeight="1" x14ac:dyDescent="0.2">
      <c r="A1908" s="127" t="s">
        <v>1069</v>
      </c>
      <c r="B1908" s="135" t="s">
        <v>2684</v>
      </c>
      <c r="C1908" s="127" t="s">
        <v>58</v>
      </c>
      <c r="D1908" s="28"/>
      <c r="E1908" s="133">
        <v>43382</v>
      </c>
      <c r="F1908" s="133">
        <v>43383</v>
      </c>
      <c r="G1908" s="133">
        <v>43410</v>
      </c>
      <c r="H1908" s="133">
        <v>43391</v>
      </c>
      <c r="I1908" s="131" t="s">
        <v>29</v>
      </c>
      <c r="J1908" s="30"/>
      <c r="K1908" s="129" t="s">
        <v>22</v>
      </c>
      <c r="L1908" s="30"/>
      <c r="M1908" s="127" t="s">
        <v>73</v>
      </c>
      <c r="N1908" s="28"/>
      <c r="O1908" s="33"/>
      <c r="P1908" s="63"/>
      <c r="Q1908" s="35"/>
    </row>
    <row r="1909" spans="1:17" ht="15" customHeight="1" x14ac:dyDescent="0.2">
      <c r="A1909" s="128"/>
      <c r="B1909" s="136"/>
      <c r="C1909" s="128"/>
      <c r="D1909" s="28"/>
      <c r="E1909" s="134"/>
      <c r="F1909" s="134"/>
      <c r="G1909" s="134"/>
      <c r="H1909" s="134"/>
      <c r="I1909" s="132"/>
      <c r="J1909" s="30"/>
      <c r="K1909" s="130"/>
      <c r="L1909" s="30"/>
      <c r="M1909" s="128"/>
      <c r="N1909" s="28"/>
      <c r="O1909" s="34"/>
      <c r="P1909" s="64"/>
      <c r="Q1909" s="35"/>
    </row>
    <row r="1910" spans="1:17" ht="15" customHeight="1" x14ac:dyDescent="0.2">
      <c r="A1910" s="127" t="s">
        <v>1070</v>
      </c>
      <c r="B1910" s="135" t="s">
        <v>2685</v>
      </c>
      <c r="C1910" s="127" t="s">
        <v>58</v>
      </c>
      <c r="D1910" s="28"/>
      <c r="E1910" s="133">
        <v>43383</v>
      </c>
      <c r="F1910" s="133">
        <v>43384</v>
      </c>
      <c r="G1910" s="133">
        <v>43411</v>
      </c>
      <c r="H1910" s="133">
        <v>43389</v>
      </c>
      <c r="I1910" s="131" t="s">
        <v>16</v>
      </c>
      <c r="J1910" s="30"/>
      <c r="K1910" s="129" t="s">
        <v>94</v>
      </c>
      <c r="L1910" s="30"/>
      <c r="M1910" s="127" t="s">
        <v>70</v>
      </c>
      <c r="N1910" s="28"/>
      <c r="O1910" s="33"/>
      <c r="P1910" s="63" t="s">
        <v>2703</v>
      </c>
      <c r="Q1910" s="35"/>
    </row>
    <row r="1911" spans="1:17" ht="15" customHeight="1" x14ac:dyDescent="0.2">
      <c r="A1911" s="128"/>
      <c r="B1911" s="136"/>
      <c r="C1911" s="128"/>
      <c r="D1911" s="28"/>
      <c r="E1911" s="134"/>
      <c r="F1911" s="134"/>
      <c r="G1911" s="134"/>
      <c r="H1911" s="134"/>
      <c r="I1911" s="132"/>
      <c r="J1911" s="30"/>
      <c r="K1911" s="130"/>
      <c r="L1911" s="30"/>
      <c r="M1911" s="128"/>
      <c r="N1911" s="28"/>
      <c r="O1911" s="34"/>
      <c r="P1911" s="64"/>
      <c r="Q1911" s="35"/>
    </row>
    <row r="1912" spans="1:17" ht="15" customHeight="1" x14ac:dyDescent="0.2">
      <c r="A1912" s="127" t="s">
        <v>1071</v>
      </c>
      <c r="B1912" s="135" t="s">
        <v>2686</v>
      </c>
      <c r="C1912" s="127" t="s">
        <v>58</v>
      </c>
      <c r="D1912" s="28"/>
      <c r="E1912" s="133">
        <v>43383</v>
      </c>
      <c r="F1912" s="133">
        <v>43384</v>
      </c>
      <c r="G1912" s="133">
        <v>43411</v>
      </c>
      <c r="H1912" s="133">
        <v>43397</v>
      </c>
      <c r="I1912" s="131" t="s">
        <v>16</v>
      </c>
      <c r="J1912" s="30"/>
      <c r="K1912" s="129" t="s">
        <v>94</v>
      </c>
      <c r="L1912" s="30"/>
      <c r="M1912" s="127" t="s">
        <v>14</v>
      </c>
      <c r="N1912" s="28"/>
      <c r="O1912" s="33"/>
      <c r="P1912" s="63"/>
      <c r="Q1912" s="35"/>
    </row>
    <row r="1913" spans="1:17" ht="15" customHeight="1" x14ac:dyDescent="0.2">
      <c r="A1913" s="128"/>
      <c r="B1913" s="136"/>
      <c r="C1913" s="128"/>
      <c r="D1913" s="28"/>
      <c r="E1913" s="134"/>
      <c r="F1913" s="134"/>
      <c r="G1913" s="134"/>
      <c r="H1913" s="134"/>
      <c r="I1913" s="132"/>
      <c r="J1913" s="30"/>
      <c r="K1913" s="130"/>
      <c r="L1913" s="30"/>
      <c r="M1913" s="128"/>
      <c r="N1913" s="28"/>
      <c r="O1913" s="34"/>
      <c r="P1913" s="64"/>
      <c r="Q1913" s="35"/>
    </row>
    <row r="1914" spans="1:17" ht="15" customHeight="1" x14ac:dyDescent="0.2">
      <c r="A1914" s="127" t="s">
        <v>1072</v>
      </c>
      <c r="B1914" s="135" t="s">
        <v>2688</v>
      </c>
      <c r="C1914" s="127" t="s">
        <v>58</v>
      </c>
      <c r="D1914" s="28"/>
      <c r="E1914" s="133">
        <v>43384</v>
      </c>
      <c r="F1914" s="133">
        <v>43385</v>
      </c>
      <c r="G1914" s="133">
        <v>43412</v>
      </c>
      <c r="H1914" s="133">
        <v>43390</v>
      </c>
      <c r="I1914" s="131" t="s">
        <v>16</v>
      </c>
      <c r="J1914" s="30"/>
      <c r="K1914" s="129" t="s">
        <v>94</v>
      </c>
      <c r="L1914" s="30"/>
      <c r="M1914" s="127" t="s">
        <v>14</v>
      </c>
      <c r="N1914" s="28"/>
      <c r="O1914" s="33"/>
      <c r="P1914" s="63"/>
      <c r="Q1914" s="35"/>
    </row>
    <row r="1915" spans="1:17" ht="15" customHeight="1" x14ac:dyDescent="0.2">
      <c r="A1915" s="128"/>
      <c r="B1915" s="136"/>
      <c r="C1915" s="128"/>
      <c r="D1915" s="28"/>
      <c r="E1915" s="134"/>
      <c r="F1915" s="134"/>
      <c r="G1915" s="134"/>
      <c r="H1915" s="134"/>
      <c r="I1915" s="132"/>
      <c r="J1915" s="30"/>
      <c r="K1915" s="130"/>
      <c r="L1915" s="30"/>
      <c r="M1915" s="128"/>
      <c r="N1915" s="28"/>
      <c r="O1915" s="34"/>
      <c r="P1915" s="64"/>
      <c r="Q1915" s="35"/>
    </row>
    <row r="1916" spans="1:17" ht="15" customHeight="1" x14ac:dyDescent="0.2">
      <c r="A1916" s="127" t="s">
        <v>1073</v>
      </c>
      <c r="B1916" s="135" t="s">
        <v>2689</v>
      </c>
      <c r="C1916" s="127" t="s">
        <v>58</v>
      </c>
      <c r="D1916" s="28"/>
      <c r="E1916" s="133">
        <v>43384</v>
      </c>
      <c r="F1916" s="133">
        <v>43385</v>
      </c>
      <c r="G1916" s="133">
        <v>43412</v>
      </c>
      <c r="H1916" s="133">
        <v>43398</v>
      </c>
      <c r="I1916" s="131" t="s">
        <v>16</v>
      </c>
      <c r="J1916" s="30"/>
      <c r="K1916" s="129" t="s">
        <v>94</v>
      </c>
      <c r="L1916" s="30"/>
      <c r="M1916" s="127" t="s">
        <v>70</v>
      </c>
      <c r="N1916" s="28"/>
      <c r="O1916" s="33"/>
      <c r="P1916" s="63"/>
      <c r="Q1916" s="35"/>
    </row>
    <row r="1917" spans="1:17" ht="15" customHeight="1" x14ac:dyDescent="0.2">
      <c r="A1917" s="128"/>
      <c r="B1917" s="136"/>
      <c r="C1917" s="128"/>
      <c r="D1917" s="28"/>
      <c r="E1917" s="134"/>
      <c r="F1917" s="134"/>
      <c r="G1917" s="134"/>
      <c r="H1917" s="134"/>
      <c r="I1917" s="132"/>
      <c r="J1917" s="30"/>
      <c r="K1917" s="130"/>
      <c r="L1917" s="30"/>
      <c r="M1917" s="128"/>
      <c r="N1917" s="28"/>
      <c r="O1917" s="34"/>
      <c r="P1917" s="64"/>
      <c r="Q1917" s="35"/>
    </row>
    <row r="1918" spans="1:17" ht="15" customHeight="1" x14ac:dyDescent="0.2">
      <c r="A1918" s="127" t="s">
        <v>1074</v>
      </c>
      <c r="B1918" s="135" t="s">
        <v>2690</v>
      </c>
      <c r="C1918" s="127" t="s">
        <v>58</v>
      </c>
      <c r="D1918" s="28"/>
      <c r="E1918" s="133">
        <v>43384</v>
      </c>
      <c r="F1918" s="133">
        <v>43385</v>
      </c>
      <c r="G1918" s="133">
        <v>43412</v>
      </c>
      <c r="H1918" s="133">
        <v>43397</v>
      </c>
      <c r="I1918" s="131" t="s">
        <v>16</v>
      </c>
      <c r="J1918" s="30"/>
      <c r="K1918" s="129" t="s">
        <v>94</v>
      </c>
      <c r="L1918" s="30"/>
      <c r="M1918" s="127" t="s">
        <v>14</v>
      </c>
      <c r="N1918" s="28"/>
      <c r="O1918" s="33"/>
      <c r="P1918" s="63"/>
      <c r="Q1918" s="35"/>
    </row>
    <row r="1919" spans="1:17" ht="15" customHeight="1" x14ac:dyDescent="0.2">
      <c r="A1919" s="128"/>
      <c r="B1919" s="136"/>
      <c r="C1919" s="128"/>
      <c r="D1919" s="28"/>
      <c r="E1919" s="134"/>
      <c r="F1919" s="134"/>
      <c r="G1919" s="134"/>
      <c r="H1919" s="134"/>
      <c r="I1919" s="132"/>
      <c r="J1919" s="30"/>
      <c r="K1919" s="130"/>
      <c r="L1919" s="30"/>
      <c r="M1919" s="128"/>
      <c r="N1919" s="28"/>
      <c r="O1919" s="34"/>
      <c r="P1919" s="64"/>
      <c r="Q1919" s="35"/>
    </row>
    <row r="1920" spans="1:17" ht="15" customHeight="1" x14ac:dyDescent="0.2">
      <c r="A1920" s="127" t="s">
        <v>1075</v>
      </c>
      <c r="B1920" s="135" t="s">
        <v>2691</v>
      </c>
      <c r="C1920" s="127" t="s">
        <v>58</v>
      </c>
      <c r="D1920" s="28"/>
      <c r="E1920" s="133">
        <v>43384</v>
      </c>
      <c r="F1920" s="133">
        <v>43385</v>
      </c>
      <c r="G1920" s="133">
        <v>43412</v>
      </c>
      <c r="H1920" s="133">
        <v>43391</v>
      </c>
      <c r="I1920" s="131" t="s">
        <v>16</v>
      </c>
      <c r="J1920" s="30"/>
      <c r="K1920" s="129" t="s">
        <v>94</v>
      </c>
      <c r="L1920" s="30"/>
      <c r="M1920" s="127" t="s">
        <v>14</v>
      </c>
      <c r="N1920" s="28"/>
      <c r="O1920" s="33"/>
      <c r="P1920" s="63"/>
      <c r="Q1920" s="35"/>
    </row>
    <row r="1921" spans="1:26" ht="15" customHeight="1" x14ac:dyDescent="0.2">
      <c r="A1921" s="128"/>
      <c r="B1921" s="136"/>
      <c r="C1921" s="128"/>
      <c r="D1921" s="28"/>
      <c r="E1921" s="134"/>
      <c r="F1921" s="134"/>
      <c r="G1921" s="134"/>
      <c r="H1921" s="134"/>
      <c r="I1921" s="132"/>
      <c r="J1921" s="30"/>
      <c r="K1921" s="130"/>
      <c r="L1921" s="30"/>
      <c r="M1921" s="128"/>
      <c r="N1921" s="28"/>
      <c r="O1921" s="34"/>
      <c r="P1921" s="64"/>
      <c r="Q1921" s="35"/>
    </row>
    <row r="1922" spans="1:26" ht="15" customHeight="1" x14ac:dyDescent="0.2">
      <c r="A1922" s="127" t="s">
        <v>1076</v>
      </c>
      <c r="B1922" s="135" t="s">
        <v>2692</v>
      </c>
      <c r="C1922" s="127" t="s">
        <v>58</v>
      </c>
      <c r="D1922" s="28"/>
      <c r="E1922" s="133">
        <v>43384</v>
      </c>
      <c r="F1922" s="133">
        <v>43385</v>
      </c>
      <c r="G1922" s="133">
        <v>43412</v>
      </c>
      <c r="H1922" s="133">
        <v>43398</v>
      </c>
      <c r="I1922" s="131" t="s">
        <v>16</v>
      </c>
      <c r="J1922" s="30"/>
      <c r="K1922" s="129" t="s">
        <v>94</v>
      </c>
      <c r="L1922" s="30"/>
      <c r="M1922" s="127" t="s">
        <v>15</v>
      </c>
      <c r="N1922" s="28"/>
      <c r="O1922" s="33"/>
      <c r="P1922" s="63"/>
      <c r="Q1922" s="35"/>
    </row>
    <row r="1923" spans="1:26" ht="15" customHeight="1" x14ac:dyDescent="0.2">
      <c r="A1923" s="128"/>
      <c r="B1923" s="136"/>
      <c r="C1923" s="128"/>
      <c r="D1923" s="28"/>
      <c r="E1923" s="134"/>
      <c r="F1923" s="134"/>
      <c r="G1923" s="134"/>
      <c r="H1923" s="134"/>
      <c r="I1923" s="132"/>
      <c r="J1923" s="30"/>
      <c r="K1923" s="130"/>
      <c r="L1923" s="30"/>
      <c r="M1923" s="128"/>
      <c r="N1923" s="28"/>
      <c r="O1923" s="34"/>
      <c r="P1923" s="64"/>
      <c r="Q1923" s="35"/>
    </row>
    <row r="1924" spans="1:26" ht="15" customHeight="1" x14ac:dyDescent="0.2">
      <c r="A1924" s="127" t="s">
        <v>1077</v>
      </c>
      <c r="B1924" s="135" t="s">
        <v>2693</v>
      </c>
      <c r="C1924" s="127" t="s">
        <v>58</v>
      </c>
      <c r="D1924" s="28"/>
      <c r="E1924" s="133">
        <v>43384</v>
      </c>
      <c r="F1924" s="133">
        <v>43385</v>
      </c>
      <c r="G1924" s="133">
        <v>43412</v>
      </c>
      <c r="H1924" s="133">
        <v>43388</v>
      </c>
      <c r="I1924" s="131" t="s">
        <v>16</v>
      </c>
      <c r="J1924" s="30"/>
      <c r="K1924" s="129" t="s">
        <v>94</v>
      </c>
      <c r="L1924" s="30"/>
      <c r="M1924" s="127" t="s">
        <v>14</v>
      </c>
      <c r="N1924" s="28"/>
      <c r="O1924" s="33"/>
      <c r="P1924" s="63"/>
      <c r="Q1924" s="35"/>
    </row>
    <row r="1925" spans="1:26" s="70" customFormat="1" ht="15" customHeight="1" x14ac:dyDescent="0.2">
      <c r="A1925" s="128"/>
      <c r="B1925" s="136"/>
      <c r="C1925" s="128"/>
      <c r="D1925" s="28"/>
      <c r="E1925" s="134"/>
      <c r="F1925" s="134"/>
      <c r="G1925" s="134"/>
      <c r="H1925" s="134"/>
      <c r="I1925" s="132"/>
      <c r="J1925" s="30"/>
      <c r="K1925" s="130"/>
      <c r="L1925" s="30"/>
      <c r="M1925" s="128"/>
      <c r="N1925" s="28"/>
      <c r="O1925" s="34"/>
      <c r="P1925" s="64"/>
      <c r="Q1925" s="35"/>
      <c r="Y1925" s="71"/>
      <c r="Z1925" s="71"/>
    </row>
    <row r="1926" spans="1:26" s="70" customFormat="1" ht="15" customHeight="1" x14ac:dyDescent="0.2">
      <c r="A1926" s="127" t="s">
        <v>1078</v>
      </c>
      <c r="B1926" s="135" t="s">
        <v>2694</v>
      </c>
      <c r="C1926" s="127" t="s">
        <v>58</v>
      </c>
      <c r="D1926" s="28"/>
      <c r="E1926" s="133">
        <v>43384</v>
      </c>
      <c r="F1926" s="133">
        <v>43385</v>
      </c>
      <c r="G1926" s="133">
        <v>43412</v>
      </c>
      <c r="H1926" s="133">
        <v>43398</v>
      </c>
      <c r="I1926" s="131" t="s">
        <v>16</v>
      </c>
      <c r="J1926" s="30"/>
      <c r="K1926" s="129" t="s">
        <v>94</v>
      </c>
      <c r="L1926" s="30"/>
      <c r="M1926" s="127" t="s">
        <v>70</v>
      </c>
      <c r="N1926" s="28"/>
      <c r="O1926" s="33"/>
      <c r="P1926" s="63"/>
      <c r="Q1926" s="35"/>
      <c r="Y1926" s="71"/>
      <c r="Z1926" s="71"/>
    </row>
    <row r="1927" spans="1:26" ht="15" customHeight="1" x14ac:dyDescent="0.2">
      <c r="A1927" s="128"/>
      <c r="B1927" s="136"/>
      <c r="C1927" s="128"/>
      <c r="D1927" s="28"/>
      <c r="E1927" s="134"/>
      <c r="F1927" s="134"/>
      <c r="G1927" s="134"/>
      <c r="H1927" s="134"/>
      <c r="I1927" s="132"/>
      <c r="J1927" s="30"/>
      <c r="K1927" s="130"/>
      <c r="L1927" s="30"/>
      <c r="M1927" s="128"/>
      <c r="N1927" s="28"/>
      <c r="O1927" s="34"/>
      <c r="P1927" s="64"/>
      <c r="Q1927" s="35"/>
    </row>
    <row r="1928" spans="1:26" ht="15" customHeight="1" x14ac:dyDescent="0.2">
      <c r="A1928" s="127" t="s">
        <v>1079</v>
      </c>
      <c r="B1928" s="135" t="s">
        <v>2695</v>
      </c>
      <c r="C1928" s="127" t="s">
        <v>58</v>
      </c>
      <c r="D1928" s="28"/>
      <c r="E1928" s="133">
        <v>43385</v>
      </c>
      <c r="F1928" s="133">
        <v>43388</v>
      </c>
      <c r="G1928" s="133">
        <v>43413</v>
      </c>
      <c r="H1928" s="133">
        <v>43396</v>
      </c>
      <c r="I1928" s="131" t="s">
        <v>16</v>
      </c>
      <c r="J1928" s="30"/>
      <c r="K1928" s="129" t="s">
        <v>94</v>
      </c>
      <c r="L1928" s="30"/>
      <c r="M1928" s="127" t="s">
        <v>14</v>
      </c>
      <c r="N1928" s="28"/>
      <c r="O1928" s="33"/>
      <c r="P1928" s="63"/>
      <c r="Q1928" s="35"/>
    </row>
    <row r="1929" spans="1:26" ht="15" customHeight="1" x14ac:dyDescent="0.2">
      <c r="A1929" s="128"/>
      <c r="B1929" s="136"/>
      <c r="C1929" s="128"/>
      <c r="D1929" s="28"/>
      <c r="E1929" s="134"/>
      <c r="F1929" s="134"/>
      <c r="G1929" s="134"/>
      <c r="H1929" s="134"/>
      <c r="I1929" s="132"/>
      <c r="J1929" s="30"/>
      <c r="K1929" s="130"/>
      <c r="L1929" s="30"/>
      <c r="M1929" s="128"/>
      <c r="N1929" s="28"/>
      <c r="O1929" s="34"/>
      <c r="P1929" s="64"/>
      <c r="Q1929" s="35"/>
    </row>
    <row r="1930" spans="1:26" ht="15" customHeight="1" x14ac:dyDescent="0.2">
      <c r="A1930" s="127" t="s">
        <v>1080</v>
      </c>
      <c r="B1930" s="135" t="s">
        <v>2696</v>
      </c>
      <c r="C1930" s="127" t="s">
        <v>58</v>
      </c>
      <c r="D1930" s="28"/>
      <c r="E1930" s="133">
        <v>43385</v>
      </c>
      <c r="F1930" s="133">
        <v>43388</v>
      </c>
      <c r="G1930" s="133">
        <v>43413</v>
      </c>
      <c r="H1930" s="133"/>
      <c r="I1930" s="131" t="s">
        <v>29</v>
      </c>
      <c r="J1930" s="30"/>
      <c r="K1930" s="129" t="s">
        <v>22</v>
      </c>
      <c r="L1930" s="30"/>
      <c r="M1930" s="127" t="s">
        <v>73</v>
      </c>
      <c r="N1930" s="28"/>
      <c r="O1930" s="33"/>
      <c r="P1930" s="63" t="s">
        <v>2775</v>
      </c>
      <c r="Q1930" s="35"/>
    </row>
    <row r="1931" spans="1:26" ht="15" customHeight="1" x14ac:dyDescent="0.2">
      <c r="A1931" s="128"/>
      <c r="B1931" s="136"/>
      <c r="C1931" s="128"/>
      <c r="D1931" s="28"/>
      <c r="E1931" s="134"/>
      <c r="F1931" s="134"/>
      <c r="G1931" s="134"/>
      <c r="H1931" s="134"/>
      <c r="I1931" s="132"/>
      <c r="J1931" s="30"/>
      <c r="K1931" s="130"/>
      <c r="L1931" s="30"/>
      <c r="M1931" s="128"/>
      <c r="N1931" s="28"/>
      <c r="O1931" s="34"/>
      <c r="P1931" s="64"/>
      <c r="Q1931" s="35"/>
    </row>
    <row r="1932" spans="1:26" ht="15" customHeight="1" x14ac:dyDescent="0.2">
      <c r="A1932" s="127" t="s">
        <v>1081</v>
      </c>
      <c r="B1932" s="135" t="s">
        <v>2697</v>
      </c>
      <c r="C1932" s="127" t="s">
        <v>58</v>
      </c>
      <c r="D1932" s="28"/>
      <c r="E1932" s="133">
        <v>43385</v>
      </c>
      <c r="F1932" s="133">
        <v>43388</v>
      </c>
      <c r="G1932" s="133">
        <v>43413</v>
      </c>
      <c r="H1932" s="133">
        <v>43404</v>
      </c>
      <c r="I1932" s="131" t="s">
        <v>16</v>
      </c>
      <c r="J1932" s="30"/>
      <c r="K1932" s="129" t="s">
        <v>94</v>
      </c>
      <c r="L1932" s="30"/>
      <c r="M1932" s="127" t="s">
        <v>17</v>
      </c>
      <c r="N1932" s="28"/>
      <c r="O1932" s="33" t="s">
        <v>20</v>
      </c>
      <c r="P1932" s="63"/>
      <c r="Q1932" s="35"/>
    </row>
    <row r="1933" spans="1:26" ht="15" customHeight="1" x14ac:dyDescent="0.2">
      <c r="A1933" s="128"/>
      <c r="B1933" s="136"/>
      <c r="C1933" s="128"/>
      <c r="D1933" s="28"/>
      <c r="E1933" s="134"/>
      <c r="F1933" s="134"/>
      <c r="G1933" s="134"/>
      <c r="H1933" s="134"/>
      <c r="I1933" s="132"/>
      <c r="J1933" s="30"/>
      <c r="K1933" s="130"/>
      <c r="L1933" s="30"/>
      <c r="M1933" s="128"/>
      <c r="N1933" s="28"/>
      <c r="O1933" s="34"/>
      <c r="P1933" s="64"/>
      <c r="Q1933" s="35"/>
    </row>
    <row r="1934" spans="1:26" ht="15" customHeight="1" x14ac:dyDescent="0.2">
      <c r="A1934" s="127" t="s">
        <v>1082</v>
      </c>
      <c r="B1934" s="135" t="s">
        <v>2698</v>
      </c>
      <c r="C1934" s="127" t="s">
        <v>58</v>
      </c>
      <c r="D1934" s="28"/>
      <c r="E1934" s="133">
        <v>43385</v>
      </c>
      <c r="F1934" s="133">
        <v>43388</v>
      </c>
      <c r="G1934" s="133">
        <v>43413</v>
      </c>
      <c r="H1934" s="133">
        <v>43397</v>
      </c>
      <c r="I1934" s="131" t="s">
        <v>16</v>
      </c>
      <c r="J1934" s="30"/>
      <c r="K1934" s="129" t="s">
        <v>94</v>
      </c>
      <c r="L1934" s="30"/>
      <c r="M1934" s="127" t="s">
        <v>14</v>
      </c>
      <c r="N1934" s="28"/>
      <c r="O1934" s="33"/>
      <c r="P1934" s="63"/>
      <c r="Q1934" s="35"/>
    </row>
    <row r="1935" spans="1:26" ht="15" customHeight="1" x14ac:dyDescent="0.2">
      <c r="A1935" s="128"/>
      <c r="B1935" s="136"/>
      <c r="C1935" s="128"/>
      <c r="D1935" s="28"/>
      <c r="E1935" s="134"/>
      <c r="F1935" s="134"/>
      <c r="G1935" s="134"/>
      <c r="H1935" s="134"/>
      <c r="I1935" s="132"/>
      <c r="J1935" s="30"/>
      <c r="K1935" s="130"/>
      <c r="L1935" s="30"/>
      <c r="M1935" s="128"/>
      <c r="N1935" s="28"/>
      <c r="O1935" s="34"/>
      <c r="P1935" s="64"/>
      <c r="Q1935" s="35"/>
    </row>
    <row r="1936" spans="1:26" ht="15" customHeight="1" x14ac:dyDescent="0.2">
      <c r="A1936" s="127" t="s">
        <v>1083</v>
      </c>
      <c r="B1936" s="135" t="s">
        <v>2699</v>
      </c>
      <c r="C1936" s="127" t="s">
        <v>58</v>
      </c>
      <c r="D1936" s="28"/>
      <c r="E1936" s="133">
        <v>43388</v>
      </c>
      <c r="F1936" s="133">
        <v>43389</v>
      </c>
      <c r="G1936" s="133">
        <v>43416</v>
      </c>
      <c r="H1936" s="133">
        <v>43402</v>
      </c>
      <c r="I1936" s="131" t="s">
        <v>16</v>
      </c>
      <c r="J1936" s="30"/>
      <c r="K1936" s="129" t="s">
        <v>94</v>
      </c>
      <c r="L1936" s="30"/>
      <c r="M1936" s="127" t="s">
        <v>15</v>
      </c>
      <c r="N1936" s="28"/>
      <c r="O1936" s="33"/>
      <c r="P1936" s="63"/>
      <c r="Q1936" s="35"/>
    </row>
    <row r="1937" spans="1:17" ht="15" customHeight="1" x14ac:dyDescent="0.2">
      <c r="A1937" s="128"/>
      <c r="B1937" s="136"/>
      <c r="C1937" s="128"/>
      <c r="D1937" s="28"/>
      <c r="E1937" s="134"/>
      <c r="F1937" s="134"/>
      <c r="G1937" s="134"/>
      <c r="H1937" s="134"/>
      <c r="I1937" s="132"/>
      <c r="J1937" s="30"/>
      <c r="K1937" s="130"/>
      <c r="L1937" s="30"/>
      <c r="M1937" s="128"/>
      <c r="N1937" s="28"/>
      <c r="O1937" s="34"/>
      <c r="P1937" s="64"/>
      <c r="Q1937" s="35"/>
    </row>
    <row r="1938" spans="1:17" ht="15" customHeight="1" x14ac:dyDescent="0.2">
      <c r="A1938" s="127" t="s">
        <v>1084</v>
      </c>
      <c r="B1938" s="135" t="s">
        <v>2700</v>
      </c>
      <c r="C1938" s="127" t="s">
        <v>58</v>
      </c>
      <c r="D1938" s="28"/>
      <c r="E1938" s="133">
        <v>43388</v>
      </c>
      <c r="F1938" s="133">
        <v>43389</v>
      </c>
      <c r="G1938" s="133">
        <v>43416</v>
      </c>
      <c r="H1938" s="133">
        <v>43411</v>
      </c>
      <c r="I1938" s="131" t="s">
        <v>16</v>
      </c>
      <c r="J1938" s="30"/>
      <c r="K1938" s="129" t="s">
        <v>94</v>
      </c>
      <c r="L1938" s="30"/>
      <c r="M1938" s="127" t="s">
        <v>14</v>
      </c>
      <c r="N1938" s="28"/>
      <c r="O1938" s="33"/>
      <c r="P1938" s="63"/>
      <c r="Q1938" s="35"/>
    </row>
    <row r="1939" spans="1:17" ht="15" customHeight="1" x14ac:dyDescent="0.2">
      <c r="A1939" s="128"/>
      <c r="B1939" s="136"/>
      <c r="C1939" s="128"/>
      <c r="D1939" s="28"/>
      <c r="E1939" s="134"/>
      <c r="F1939" s="134"/>
      <c r="G1939" s="134"/>
      <c r="H1939" s="134"/>
      <c r="I1939" s="132"/>
      <c r="J1939" s="30"/>
      <c r="K1939" s="130"/>
      <c r="L1939" s="30"/>
      <c r="M1939" s="128"/>
      <c r="N1939" s="28"/>
      <c r="O1939" s="34"/>
      <c r="P1939" s="64"/>
      <c r="Q1939" s="35"/>
    </row>
    <row r="1940" spans="1:17" ht="15" customHeight="1" x14ac:dyDescent="0.2">
      <c r="A1940" s="127" t="s">
        <v>1085</v>
      </c>
      <c r="B1940" s="135" t="s">
        <v>2701</v>
      </c>
      <c r="C1940" s="127" t="s">
        <v>58</v>
      </c>
      <c r="D1940" s="28"/>
      <c r="E1940" s="133">
        <v>43388</v>
      </c>
      <c r="F1940" s="133">
        <v>43389</v>
      </c>
      <c r="G1940" s="133">
        <v>43416</v>
      </c>
      <c r="H1940" s="133">
        <v>43424</v>
      </c>
      <c r="I1940" s="131" t="s">
        <v>28</v>
      </c>
      <c r="J1940" s="30"/>
      <c r="K1940" s="129" t="s">
        <v>94</v>
      </c>
      <c r="L1940" s="30"/>
      <c r="M1940" s="127" t="s">
        <v>14</v>
      </c>
      <c r="N1940" s="28"/>
      <c r="O1940" s="33"/>
      <c r="P1940" s="63"/>
      <c r="Q1940" s="35"/>
    </row>
    <row r="1941" spans="1:17" ht="15" customHeight="1" x14ac:dyDescent="0.2">
      <c r="A1941" s="128"/>
      <c r="B1941" s="136"/>
      <c r="C1941" s="128"/>
      <c r="D1941" s="28"/>
      <c r="E1941" s="134"/>
      <c r="F1941" s="134"/>
      <c r="G1941" s="134"/>
      <c r="H1941" s="134"/>
      <c r="I1941" s="132"/>
      <c r="J1941" s="30"/>
      <c r="K1941" s="130"/>
      <c r="L1941" s="30"/>
      <c r="M1941" s="128"/>
      <c r="N1941" s="28"/>
      <c r="O1941" s="34"/>
      <c r="P1941" s="64"/>
      <c r="Q1941" s="35"/>
    </row>
    <row r="1942" spans="1:17" ht="15" customHeight="1" x14ac:dyDescent="0.2">
      <c r="A1942" s="127" t="s">
        <v>1086</v>
      </c>
      <c r="B1942" s="135" t="s">
        <v>2702</v>
      </c>
      <c r="C1942" s="127" t="s">
        <v>58</v>
      </c>
      <c r="D1942" s="28"/>
      <c r="E1942" s="133">
        <v>43388</v>
      </c>
      <c r="F1942" s="133">
        <v>43389</v>
      </c>
      <c r="G1942" s="133">
        <v>43416</v>
      </c>
      <c r="H1942" s="133">
        <v>43389</v>
      </c>
      <c r="I1942" s="131" t="s">
        <v>16</v>
      </c>
      <c r="J1942" s="30"/>
      <c r="K1942" s="129" t="s">
        <v>94</v>
      </c>
      <c r="L1942" s="30"/>
      <c r="M1942" s="127" t="s">
        <v>17</v>
      </c>
      <c r="N1942" s="28"/>
      <c r="O1942" s="33" t="s">
        <v>82</v>
      </c>
      <c r="P1942" s="63"/>
      <c r="Q1942" s="35"/>
    </row>
    <row r="1943" spans="1:17" ht="15" customHeight="1" x14ac:dyDescent="0.2">
      <c r="A1943" s="128"/>
      <c r="B1943" s="136"/>
      <c r="C1943" s="128"/>
      <c r="D1943" s="28"/>
      <c r="E1943" s="134"/>
      <c r="F1943" s="134"/>
      <c r="G1943" s="134"/>
      <c r="H1943" s="134"/>
      <c r="I1943" s="132"/>
      <c r="J1943" s="30"/>
      <c r="K1943" s="130"/>
      <c r="L1943" s="30"/>
      <c r="M1943" s="128"/>
      <c r="N1943" s="28"/>
      <c r="O1943" s="34"/>
      <c r="P1943" s="64"/>
      <c r="Q1943" s="35"/>
    </row>
    <row r="1944" spans="1:17" ht="15" customHeight="1" x14ac:dyDescent="0.2">
      <c r="A1944" s="127" t="s">
        <v>1087</v>
      </c>
      <c r="B1944" s="135" t="s">
        <v>2704</v>
      </c>
      <c r="C1944" s="127" t="s">
        <v>58</v>
      </c>
      <c r="D1944" s="28"/>
      <c r="E1944" s="133">
        <v>43389</v>
      </c>
      <c r="F1944" s="133">
        <v>43390</v>
      </c>
      <c r="G1944" s="133">
        <v>43417</v>
      </c>
      <c r="H1944" s="133">
        <v>43395</v>
      </c>
      <c r="I1944" s="131" t="s">
        <v>16</v>
      </c>
      <c r="J1944" s="30"/>
      <c r="K1944" s="129" t="s">
        <v>94</v>
      </c>
      <c r="L1944" s="30"/>
      <c r="M1944" s="127" t="s">
        <v>70</v>
      </c>
      <c r="N1944" s="28"/>
      <c r="O1944" s="33"/>
      <c r="P1944" s="63"/>
      <c r="Q1944" s="35"/>
    </row>
    <row r="1945" spans="1:17" ht="15" customHeight="1" x14ac:dyDescent="0.2">
      <c r="A1945" s="128"/>
      <c r="B1945" s="136"/>
      <c r="C1945" s="128"/>
      <c r="D1945" s="28"/>
      <c r="E1945" s="134"/>
      <c r="F1945" s="134"/>
      <c r="G1945" s="134"/>
      <c r="H1945" s="134"/>
      <c r="I1945" s="132"/>
      <c r="J1945" s="30"/>
      <c r="K1945" s="130"/>
      <c r="L1945" s="30"/>
      <c r="M1945" s="128"/>
      <c r="N1945" s="28"/>
      <c r="O1945" s="34"/>
      <c r="P1945" s="64"/>
      <c r="Q1945" s="35"/>
    </row>
    <row r="1946" spans="1:17" ht="15" customHeight="1" x14ac:dyDescent="0.2">
      <c r="A1946" s="127" t="s">
        <v>1088</v>
      </c>
      <c r="B1946" s="135" t="s">
        <v>2705</v>
      </c>
      <c r="C1946" s="127" t="s">
        <v>58</v>
      </c>
      <c r="D1946" s="28"/>
      <c r="E1946" s="133">
        <v>43389</v>
      </c>
      <c r="F1946" s="133">
        <v>43390</v>
      </c>
      <c r="G1946" s="133">
        <v>43417</v>
      </c>
      <c r="H1946" s="133">
        <v>43403</v>
      </c>
      <c r="I1946" s="131" t="s">
        <v>16</v>
      </c>
      <c r="J1946" s="30"/>
      <c r="K1946" s="129" t="s">
        <v>94</v>
      </c>
      <c r="L1946" s="30"/>
      <c r="M1946" s="127" t="s">
        <v>15</v>
      </c>
      <c r="N1946" s="28"/>
      <c r="O1946" s="33"/>
      <c r="P1946" s="63"/>
      <c r="Q1946" s="35"/>
    </row>
    <row r="1947" spans="1:17" ht="15" customHeight="1" x14ac:dyDescent="0.2">
      <c r="A1947" s="128"/>
      <c r="B1947" s="136"/>
      <c r="C1947" s="128"/>
      <c r="D1947" s="28"/>
      <c r="E1947" s="134"/>
      <c r="F1947" s="134"/>
      <c r="G1947" s="134"/>
      <c r="H1947" s="134"/>
      <c r="I1947" s="132"/>
      <c r="J1947" s="30"/>
      <c r="K1947" s="130"/>
      <c r="L1947" s="30"/>
      <c r="M1947" s="128"/>
      <c r="N1947" s="28"/>
      <c r="O1947" s="34"/>
      <c r="P1947" s="64"/>
      <c r="Q1947" s="35"/>
    </row>
    <row r="1948" spans="1:17" ht="15" customHeight="1" x14ac:dyDescent="0.2">
      <c r="A1948" s="127" t="s">
        <v>1089</v>
      </c>
      <c r="B1948" s="135" t="s">
        <v>2706</v>
      </c>
      <c r="C1948" s="127" t="s">
        <v>58</v>
      </c>
      <c r="D1948" s="28"/>
      <c r="E1948" s="133">
        <v>43389</v>
      </c>
      <c r="F1948" s="133">
        <v>43390</v>
      </c>
      <c r="G1948" s="133">
        <v>43417</v>
      </c>
      <c r="H1948" s="133">
        <v>43391</v>
      </c>
      <c r="I1948" s="131" t="s">
        <v>16</v>
      </c>
      <c r="J1948" s="30"/>
      <c r="K1948" s="129" t="s">
        <v>94</v>
      </c>
      <c r="L1948" s="30"/>
      <c r="M1948" s="127" t="s">
        <v>23</v>
      </c>
      <c r="N1948" s="28"/>
      <c r="O1948" s="33"/>
      <c r="P1948" s="63"/>
      <c r="Q1948" s="35"/>
    </row>
    <row r="1949" spans="1:17" ht="15" customHeight="1" x14ac:dyDescent="0.2">
      <c r="A1949" s="128"/>
      <c r="B1949" s="136"/>
      <c r="C1949" s="128"/>
      <c r="D1949" s="28"/>
      <c r="E1949" s="134"/>
      <c r="F1949" s="134"/>
      <c r="G1949" s="134"/>
      <c r="H1949" s="134"/>
      <c r="I1949" s="132"/>
      <c r="J1949" s="30"/>
      <c r="K1949" s="130"/>
      <c r="L1949" s="30"/>
      <c r="M1949" s="128"/>
      <c r="N1949" s="28"/>
      <c r="O1949" s="34"/>
      <c r="P1949" s="64"/>
      <c r="Q1949" s="35"/>
    </row>
    <row r="1950" spans="1:17" ht="15" customHeight="1" x14ac:dyDescent="0.2">
      <c r="A1950" s="127" t="s">
        <v>1090</v>
      </c>
      <c r="B1950" s="135" t="s">
        <v>2707</v>
      </c>
      <c r="C1950" s="127" t="s">
        <v>58</v>
      </c>
      <c r="D1950" s="28"/>
      <c r="E1950" s="133">
        <v>43390</v>
      </c>
      <c r="F1950" s="133">
        <v>43391</v>
      </c>
      <c r="G1950" s="133">
        <v>43418</v>
      </c>
      <c r="H1950" s="133"/>
      <c r="I1950" s="131" t="s">
        <v>28</v>
      </c>
      <c r="J1950" s="30"/>
      <c r="K1950" s="129" t="s">
        <v>86</v>
      </c>
      <c r="L1950" s="30"/>
      <c r="M1950" s="127" t="s">
        <v>73</v>
      </c>
      <c r="N1950" s="28"/>
      <c r="O1950" s="33"/>
      <c r="P1950" s="63"/>
      <c r="Q1950" s="35"/>
    </row>
    <row r="1951" spans="1:17" ht="15" customHeight="1" x14ac:dyDescent="0.2">
      <c r="A1951" s="128"/>
      <c r="B1951" s="136"/>
      <c r="C1951" s="128"/>
      <c r="D1951" s="28"/>
      <c r="E1951" s="134"/>
      <c r="F1951" s="134"/>
      <c r="G1951" s="134"/>
      <c r="H1951" s="134"/>
      <c r="I1951" s="132"/>
      <c r="J1951" s="30"/>
      <c r="K1951" s="130"/>
      <c r="L1951" s="30"/>
      <c r="M1951" s="128"/>
      <c r="N1951" s="28"/>
      <c r="O1951" s="34"/>
      <c r="P1951" s="64"/>
      <c r="Q1951" s="35"/>
    </row>
    <row r="1952" spans="1:17" ht="15" customHeight="1" x14ac:dyDescent="0.2">
      <c r="A1952" s="127" t="s">
        <v>1091</v>
      </c>
      <c r="B1952" s="135" t="s">
        <v>2708</v>
      </c>
      <c r="C1952" s="127" t="s">
        <v>58</v>
      </c>
      <c r="D1952" s="28"/>
      <c r="E1952" s="133">
        <v>43390</v>
      </c>
      <c r="F1952" s="133">
        <v>43391</v>
      </c>
      <c r="G1952" s="133">
        <v>43418</v>
      </c>
      <c r="H1952" s="133">
        <v>43390</v>
      </c>
      <c r="I1952" s="131" t="s">
        <v>16</v>
      </c>
      <c r="J1952" s="30"/>
      <c r="K1952" s="129" t="s">
        <v>94</v>
      </c>
      <c r="L1952" s="30"/>
      <c r="M1952" s="127" t="s">
        <v>17</v>
      </c>
      <c r="N1952" s="28"/>
      <c r="O1952" s="33" t="s">
        <v>82</v>
      </c>
      <c r="P1952" s="63"/>
      <c r="Q1952" s="35"/>
    </row>
    <row r="1953" spans="1:17" ht="15" customHeight="1" x14ac:dyDescent="0.2">
      <c r="A1953" s="128"/>
      <c r="B1953" s="136"/>
      <c r="C1953" s="128"/>
      <c r="D1953" s="28"/>
      <c r="E1953" s="134"/>
      <c r="F1953" s="134"/>
      <c r="G1953" s="134"/>
      <c r="H1953" s="134"/>
      <c r="I1953" s="132"/>
      <c r="J1953" s="30"/>
      <c r="K1953" s="130"/>
      <c r="L1953" s="30"/>
      <c r="M1953" s="128"/>
      <c r="N1953" s="28"/>
      <c r="O1953" s="34"/>
      <c r="P1953" s="64"/>
      <c r="Q1953" s="35"/>
    </row>
    <row r="1954" spans="1:17" ht="15" customHeight="1" x14ac:dyDescent="0.2">
      <c r="A1954" s="127" t="s">
        <v>1092</v>
      </c>
      <c r="B1954" s="135" t="s">
        <v>2709</v>
      </c>
      <c r="C1954" s="127" t="s">
        <v>58</v>
      </c>
      <c r="D1954" s="28"/>
      <c r="E1954" s="133">
        <v>43390</v>
      </c>
      <c r="F1954" s="133">
        <v>43391</v>
      </c>
      <c r="G1954" s="133">
        <v>43418</v>
      </c>
      <c r="H1954" s="133"/>
      <c r="I1954" s="131" t="s">
        <v>28</v>
      </c>
      <c r="J1954" s="30"/>
      <c r="K1954" s="129" t="s">
        <v>86</v>
      </c>
      <c r="L1954" s="30"/>
      <c r="M1954" s="127" t="s">
        <v>73</v>
      </c>
      <c r="N1954" s="28"/>
      <c r="O1954" s="33"/>
      <c r="P1954" s="63"/>
      <c r="Q1954" s="35"/>
    </row>
    <row r="1955" spans="1:17" ht="15" customHeight="1" x14ac:dyDescent="0.2">
      <c r="A1955" s="128"/>
      <c r="B1955" s="136"/>
      <c r="C1955" s="128"/>
      <c r="D1955" s="28"/>
      <c r="E1955" s="134"/>
      <c r="F1955" s="134"/>
      <c r="G1955" s="134"/>
      <c r="H1955" s="134"/>
      <c r="I1955" s="132"/>
      <c r="J1955" s="30"/>
      <c r="K1955" s="130"/>
      <c r="L1955" s="30"/>
      <c r="M1955" s="128"/>
      <c r="N1955" s="28"/>
      <c r="O1955" s="34"/>
      <c r="P1955" s="64"/>
      <c r="Q1955" s="35"/>
    </row>
    <row r="1956" spans="1:17" ht="15" customHeight="1" x14ac:dyDescent="0.2">
      <c r="A1956" s="127" t="s">
        <v>1093</v>
      </c>
      <c r="B1956" s="135" t="s">
        <v>2710</v>
      </c>
      <c r="C1956" s="127" t="s">
        <v>58</v>
      </c>
      <c r="D1956" s="28"/>
      <c r="E1956" s="133">
        <v>43391</v>
      </c>
      <c r="F1956" s="133">
        <v>43392</v>
      </c>
      <c r="G1956" s="133">
        <v>43419</v>
      </c>
      <c r="H1956" s="133">
        <v>43405</v>
      </c>
      <c r="I1956" s="131" t="s">
        <v>16</v>
      </c>
      <c r="J1956" s="30"/>
      <c r="K1956" s="129" t="s">
        <v>94</v>
      </c>
      <c r="L1956" s="30"/>
      <c r="M1956" s="127" t="s">
        <v>14</v>
      </c>
      <c r="N1956" s="28"/>
      <c r="O1956" s="33"/>
      <c r="P1956" s="63"/>
      <c r="Q1956" s="35"/>
    </row>
    <row r="1957" spans="1:17" ht="15" customHeight="1" x14ac:dyDescent="0.2">
      <c r="A1957" s="128"/>
      <c r="B1957" s="136"/>
      <c r="C1957" s="128"/>
      <c r="D1957" s="28"/>
      <c r="E1957" s="134"/>
      <c r="F1957" s="134"/>
      <c r="G1957" s="134"/>
      <c r="H1957" s="134"/>
      <c r="I1957" s="132"/>
      <c r="J1957" s="30"/>
      <c r="K1957" s="130"/>
      <c r="L1957" s="30"/>
      <c r="M1957" s="128"/>
      <c r="N1957" s="28"/>
      <c r="O1957" s="34"/>
      <c r="P1957" s="64"/>
      <c r="Q1957" s="35"/>
    </row>
    <row r="1958" spans="1:17" ht="15" customHeight="1" x14ac:dyDescent="0.2">
      <c r="A1958" s="127" t="s">
        <v>1094</v>
      </c>
      <c r="B1958" s="135" t="s">
        <v>2711</v>
      </c>
      <c r="C1958" s="127" t="s">
        <v>58</v>
      </c>
      <c r="D1958" s="28"/>
      <c r="E1958" s="133">
        <v>43391</v>
      </c>
      <c r="F1958" s="133">
        <v>43392</v>
      </c>
      <c r="G1958" s="133">
        <v>43419</v>
      </c>
      <c r="H1958" s="133">
        <v>43405</v>
      </c>
      <c r="I1958" s="131" t="s">
        <v>16</v>
      </c>
      <c r="J1958" s="30"/>
      <c r="K1958" s="129" t="s">
        <v>94</v>
      </c>
      <c r="L1958" s="30"/>
      <c r="M1958" s="127" t="s">
        <v>14</v>
      </c>
      <c r="N1958" s="28"/>
      <c r="O1958" s="33"/>
      <c r="P1958" s="63"/>
      <c r="Q1958" s="35"/>
    </row>
    <row r="1959" spans="1:17" ht="15" customHeight="1" x14ac:dyDescent="0.2">
      <c r="A1959" s="128"/>
      <c r="B1959" s="136"/>
      <c r="C1959" s="128"/>
      <c r="D1959" s="28"/>
      <c r="E1959" s="134"/>
      <c r="F1959" s="134"/>
      <c r="G1959" s="134"/>
      <c r="H1959" s="134"/>
      <c r="I1959" s="132"/>
      <c r="J1959" s="30"/>
      <c r="K1959" s="130"/>
      <c r="L1959" s="30"/>
      <c r="M1959" s="128"/>
      <c r="N1959" s="28"/>
      <c r="O1959" s="34"/>
      <c r="P1959" s="64"/>
      <c r="Q1959" s="35"/>
    </row>
    <row r="1960" spans="1:17" ht="15" customHeight="1" x14ac:dyDescent="0.2">
      <c r="A1960" s="127" t="s">
        <v>1095</v>
      </c>
      <c r="B1960" s="135" t="s">
        <v>2712</v>
      </c>
      <c r="C1960" s="127" t="s">
        <v>58</v>
      </c>
      <c r="D1960" s="28"/>
      <c r="E1960" s="133">
        <v>43391</v>
      </c>
      <c r="F1960" s="133">
        <v>43392</v>
      </c>
      <c r="G1960" s="133">
        <v>43419</v>
      </c>
      <c r="H1960" s="133">
        <v>43392</v>
      </c>
      <c r="I1960" s="131" t="s">
        <v>16</v>
      </c>
      <c r="J1960" s="30"/>
      <c r="K1960" s="129" t="s">
        <v>94</v>
      </c>
      <c r="L1960" s="30"/>
      <c r="M1960" s="127" t="s">
        <v>14</v>
      </c>
      <c r="N1960" s="28"/>
      <c r="O1960" s="33"/>
      <c r="P1960" s="63"/>
      <c r="Q1960" s="35"/>
    </row>
    <row r="1961" spans="1:17" ht="15" customHeight="1" x14ac:dyDescent="0.2">
      <c r="A1961" s="128"/>
      <c r="B1961" s="136"/>
      <c r="C1961" s="128"/>
      <c r="D1961" s="28"/>
      <c r="E1961" s="134"/>
      <c r="F1961" s="134"/>
      <c r="G1961" s="134"/>
      <c r="H1961" s="134"/>
      <c r="I1961" s="132"/>
      <c r="J1961" s="30"/>
      <c r="K1961" s="130"/>
      <c r="L1961" s="30"/>
      <c r="M1961" s="128"/>
      <c r="N1961" s="28"/>
      <c r="O1961" s="34"/>
      <c r="P1961" s="64"/>
      <c r="Q1961" s="35"/>
    </row>
    <row r="1962" spans="1:17" ht="15" customHeight="1" x14ac:dyDescent="0.2">
      <c r="A1962" s="127" t="s">
        <v>1096</v>
      </c>
      <c r="B1962" s="135" t="s">
        <v>2713</v>
      </c>
      <c r="C1962" s="127" t="s">
        <v>58</v>
      </c>
      <c r="D1962" s="28"/>
      <c r="E1962" s="133">
        <v>43391</v>
      </c>
      <c r="F1962" s="133">
        <v>43392</v>
      </c>
      <c r="G1962" s="133">
        <v>43419</v>
      </c>
      <c r="H1962" s="133">
        <v>43391</v>
      </c>
      <c r="I1962" s="131" t="s">
        <v>16</v>
      </c>
      <c r="J1962" s="30"/>
      <c r="K1962" s="129" t="s">
        <v>94</v>
      </c>
      <c r="L1962" s="30"/>
      <c r="M1962" s="127" t="s">
        <v>70</v>
      </c>
      <c r="N1962" s="28"/>
      <c r="O1962" s="33"/>
      <c r="P1962" s="63"/>
      <c r="Q1962" s="35"/>
    </row>
    <row r="1963" spans="1:17" ht="15" customHeight="1" x14ac:dyDescent="0.2">
      <c r="A1963" s="128"/>
      <c r="B1963" s="136"/>
      <c r="C1963" s="128"/>
      <c r="D1963" s="28"/>
      <c r="E1963" s="134"/>
      <c r="F1963" s="134"/>
      <c r="G1963" s="134"/>
      <c r="H1963" s="134"/>
      <c r="I1963" s="132"/>
      <c r="J1963" s="30"/>
      <c r="K1963" s="130"/>
      <c r="L1963" s="30"/>
      <c r="M1963" s="128"/>
      <c r="N1963" s="28"/>
      <c r="O1963" s="34"/>
      <c r="P1963" s="64"/>
      <c r="Q1963" s="35"/>
    </row>
    <row r="1964" spans="1:17" ht="15" customHeight="1" x14ac:dyDescent="0.2">
      <c r="A1964" s="127" t="s">
        <v>1097</v>
      </c>
      <c r="B1964" s="135" t="s">
        <v>2714</v>
      </c>
      <c r="C1964" s="127" t="s">
        <v>58</v>
      </c>
      <c r="D1964" s="28"/>
      <c r="E1964" s="133">
        <v>43391</v>
      </c>
      <c r="F1964" s="133">
        <v>43392</v>
      </c>
      <c r="G1964" s="133">
        <v>43419</v>
      </c>
      <c r="H1964" s="133">
        <v>43391</v>
      </c>
      <c r="I1964" s="131" t="s">
        <v>16</v>
      </c>
      <c r="J1964" s="30"/>
      <c r="K1964" s="129" t="s">
        <v>94</v>
      </c>
      <c r="L1964" s="30"/>
      <c r="M1964" s="127" t="s">
        <v>14</v>
      </c>
      <c r="N1964" s="28"/>
      <c r="O1964" s="33"/>
      <c r="P1964" s="63"/>
      <c r="Q1964" s="35"/>
    </row>
    <row r="1965" spans="1:17" ht="15" customHeight="1" x14ac:dyDescent="0.2">
      <c r="A1965" s="128"/>
      <c r="B1965" s="136"/>
      <c r="C1965" s="128"/>
      <c r="D1965" s="28"/>
      <c r="E1965" s="134"/>
      <c r="F1965" s="134"/>
      <c r="G1965" s="134"/>
      <c r="H1965" s="134"/>
      <c r="I1965" s="132"/>
      <c r="J1965" s="30"/>
      <c r="K1965" s="130"/>
      <c r="L1965" s="30"/>
      <c r="M1965" s="128"/>
      <c r="N1965" s="28"/>
      <c r="O1965" s="34"/>
      <c r="P1965" s="64"/>
      <c r="Q1965" s="35"/>
    </row>
    <row r="1966" spans="1:17" ht="15" customHeight="1" x14ac:dyDescent="0.2">
      <c r="A1966" s="127" t="s">
        <v>1098</v>
      </c>
      <c r="B1966" s="135" t="s">
        <v>2715</v>
      </c>
      <c r="C1966" s="127" t="s">
        <v>58</v>
      </c>
      <c r="D1966" s="28"/>
      <c r="E1966" s="133">
        <v>43391</v>
      </c>
      <c r="F1966" s="133">
        <v>43392</v>
      </c>
      <c r="G1966" s="133">
        <v>43419</v>
      </c>
      <c r="H1966" s="133">
        <v>43397</v>
      </c>
      <c r="I1966" s="131" t="s">
        <v>16</v>
      </c>
      <c r="J1966" s="30"/>
      <c r="K1966" s="129" t="s">
        <v>94</v>
      </c>
      <c r="L1966" s="30"/>
      <c r="M1966" s="127" t="s">
        <v>14</v>
      </c>
      <c r="N1966" s="28"/>
      <c r="O1966" s="33"/>
      <c r="P1966" s="63"/>
      <c r="Q1966" s="35"/>
    </row>
    <row r="1967" spans="1:17" ht="15" customHeight="1" x14ac:dyDescent="0.2">
      <c r="A1967" s="128"/>
      <c r="B1967" s="136"/>
      <c r="C1967" s="128"/>
      <c r="D1967" s="28"/>
      <c r="E1967" s="134"/>
      <c r="F1967" s="134"/>
      <c r="G1967" s="134"/>
      <c r="H1967" s="134"/>
      <c r="I1967" s="132"/>
      <c r="J1967" s="30"/>
      <c r="K1967" s="130"/>
      <c r="L1967" s="30"/>
      <c r="M1967" s="128"/>
      <c r="N1967" s="28"/>
      <c r="O1967" s="34"/>
      <c r="P1967" s="64"/>
      <c r="Q1967" s="35"/>
    </row>
    <row r="1968" spans="1:17" ht="15" customHeight="1" x14ac:dyDescent="0.2">
      <c r="A1968" s="127" t="s">
        <v>1099</v>
      </c>
      <c r="B1968" s="135" t="s">
        <v>2716</v>
      </c>
      <c r="C1968" s="127" t="s">
        <v>58</v>
      </c>
      <c r="D1968" s="28"/>
      <c r="E1968" s="133">
        <v>43392</v>
      </c>
      <c r="F1968" s="133">
        <v>43395</v>
      </c>
      <c r="G1968" s="133">
        <v>43420</v>
      </c>
      <c r="H1968" s="133">
        <v>43404</v>
      </c>
      <c r="I1968" s="131" t="s">
        <v>16</v>
      </c>
      <c r="J1968" s="30"/>
      <c r="K1968" s="129" t="s">
        <v>94</v>
      </c>
      <c r="L1968" s="30"/>
      <c r="M1968" s="127" t="s">
        <v>14</v>
      </c>
      <c r="N1968" s="28"/>
      <c r="O1968" s="33"/>
      <c r="P1968" s="63"/>
      <c r="Q1968" s="35"/>
    </row>
    <row r="1969" spans="1:17" ht="15" customHeight="1" x14ac:dyDescent="0.2">
      <c r="A1969" s="128"/>
      <c r="B1969" s="136"/>
      <c r="C1969" s="128"/>
      <c r="D1969" s="28"/>
      <c r="E1969" s="134"/>
      <c r="F1969" s="134"/>
      <c r="G1969" s="134"/>
      <c r="H1969" s="134"/>
      <c r="I1969" s="132"/>
      <c r="J1969" s="30"/>
      <c r="K1969" s="130"/>
      <c r="L1969" s="30"/>
      <c r="M1969" s="128"/>
      <c r="N1969" s="28"/>
      <c r="O1969" s="34"/>
      <c r="P1969" s="64"/>
      <c r="Q1969" s="35"/>
    </row>
    <row r="1970" spans="1:17" ht="15" customHeight="1" x14ac:dyDescent="0.2">
      <c r="A1970" s="127" t="s">
        <v>1100</v>
      </c>
      <c r="B1970" s="135" t="s">
        <v>2723</v>
      </c>
      <c r="C1970" s="127" t="s">
        <v>58</v>
      </c>
      <c r="D1970" s="28"/>
      <c r="E1970" s="133">
        <v>43392</v>
      </c>
      <c r="F1970" s="133">
        <v>43395</v>
      </c>
      <c r="G1970" s="133">
        <v>43420</v>
      </c>
      <c r="H1970" s="133">
        <v>43392</v>
      </c>
      <c r="I1970" s="131" t="s">
        <v>16</v>
      </c>
      <c r="J1970" s="30"/>
      <c r="K1970" s="129" t="s">
        <v>94</v>
      </c>
      <c r="L1970" s="30"/>
      <c r="M1970" s="127" t="s">
        <v>17</v>
      </c>
      <c r="N1970" s="28"/>
      <c r="O1970" s="33" t="s">
        <v>71</v>
      </c>
      <c r="P1970" s="63"/>
      <c r="Q1970" s="35"/>
    </row>
    <row r="1971" spans="1:17" ht="15" customHeight="1" x14ac:dyDescent="0.2">
      <c r="A1971" s="128"/>
      <c r="B1971" s="136"/>
      <c r="C1971" s="128"/>
      <c r="D1971" s="28"/>
      <c r="E1971" s="134"/>
      <c r="F1971" s="134"/>
      <c r="G1971" s="134"/>
      <c r="H1971" s="134"/>
      <c r="I1971" s="132"/>
      <c r="J1971" s="30"/>
      <c r="K1971" s="130"/>
      <c r="L1971" s="30"/>
      <c r="M1971" s="128"/>
      <c r="N1971" s="28"/>
      <c r="O1971" s="34"/>
      <c r="P1971" s="64"/>
      <c r="Q1971" s="35"/>
    </row>
    <row r="1972" spans="1:17" ht="15" customHeight="1" x14ac:dyDescent="0.2">
      <c r="A1972" s="127" t="s">
        <v>1101</v>
      </c>
      <c r="B1972" s="135" t="s">
        <v>2717</v>
      </c>
      <c r="C1972" s="127" t="s">
        <v>58</v>
      </c>
      <c r="D1972" s="28"/>
      <c r="E1972" s="133">
        <v>43392</v>
      </c>
      <c r="F1972" s="133">
        <v>43395</v>
      </c>
      <c r="G1972" s="133">
        <v>43420</v>
      </c>
      <c r="H1972" s="133">
        <v>43406</v>
      </c>
      <c r="I1972" s="131" t="s">
        <v>16</v>
      </c>
      <c r="J1972" s="30"/>
      <c r="K1972" s="129" t="s">
        <v>94</v>
      </c>
      <c r="L1972" s="30"/>
      <c r="M1972" s="127" t="s">
        <v>17</v>
      </c>
      <c r="N1972" s="28"/>
      <c r="O1972" s="33" t="s">
        <v>20</v>
      </c>
      <c r="P1972" s="63"/>
      <c r="Q1972" s="35"/>
    </row>
    <row r="1973" spans="1:17" ht="15" customHeight="1" x14ac:dyDescent="0.2">
      <c r="A1973" s="128"/>
      <c r="B1973" s="136"/>
      <c r="C1973" s="128"/>
      <c r="D1973" s="28"/>
      <c r="E1973" s="134"/>
      <c r="F1973" s="134"/>
      <c r="G1973" s="134"/>
      <c r="H1973" s="134"/>
      <c r="I1973" s="132"/>
      <c r="J1973" s="30"/>
      <c r="K1973" s="130"/>
      <c r="L1973" s="30"/>
      <c r="M1973" s="128"/>
      <c r="N1973" s="28"/>
      <c r="O1973" s="34"/>
      <c r="P1973" s="64"/>
      <c r="Q1973" s="35"/>
    </row>
    <row r="1974" spans="1:17" ht="15" customHeight="1" x14ac:dyDescent="0.2">
      <c r="A1974" s="127" t="s">
        <v>1102</v>
      </c>
      <c r="B1974" s="135" t="s">
        <v>2718</v>
      </c>
      <c r="C1974" s="127" t="s">
        <v>58</v>
      </c>
      <c r="D1974" s="28"/>
      <c r="E1974" s="133">
        <v>43395</v>
      </c>
      <c r="F1974" s="133">
        <v>43396</v>
      </c>
      <c r="G1974" s="133">
        <v>43423</v>
      </c>
      <c r="H1974" s="133">
        <v>43409</v>
      </c>
      <c r="I1974" s="131" t="s">
        <v>16</v>
      </c>
      <c r="J1974" s="30"/>
      <c r="K1974" s="129" t="s">
        <v>94</v>
      </c>
      <c r="L1974" s="30"/>
      <c r="M1974" s="127" t="s">
        <v>14</v>
      </c>
      <c r="N1974" s="28"/>
      <c r="O1974" s="33"/>
      <c r="P1974" s="63"/>
      <c r="Q1974" s="35"/>
    </row>
    <row r="1975" spans="1:17" ht="15" customHeight="1" x14ac:dyDescent="0.2">
      <c r="A1975" s="128"/>
      <c r="B1975" s="136"/>
      <c r="C1975" s="128"/>
      <c r="D1975" s="28"/>
      <c r="E1975" s="134"/>
      <c r="F1975" s="134"/>
      <c r="G1975" s="134"/>
      <c r="H1975" s="134"/>
      <c r="I1975" s="132"/>
      <c r="J1975" s="30"/>
      <c r="K1975" s="130"/>
      <c r="L1975" s="30"/>
      <c r="M1975" s="128"/>
      <c r="N1975" s="28"/>
      <c r="O1975" s="34"/>
      <c r="P1975" s="64"/>
      <c r="Q1975" s="35"/>
    </row>
    <row r="1976" spans="1:17" ht="15" customHeight="1" x14ac:dyDescent="0.2">
      <c r="A1976" s="127" t="s">
        <v>1103</v>
      </c>
      <c r="B1976" s="135" t="s">
        <v>2719</v>
      </c>
      <c r="C1976" s="127" t="s">
        <v>58</v>
      </c>
      <c r="D1976" s="28"/>
      <c r="E1976" s="133">
        <v>43395</v>
      </c>
      <c r="F1976" s="133">
        <v>43396</v>
      </c>
      <c r="G1976" s="133">
        <v>43423</v>
      </c>
      <c r="H1976" s="133">
        <v>43409</v>
      </c>
      <c r="I1976" s="131" t="s">
        <v>16</v>
      </c>
      <c r="J1976" s="30"/>
      <c r="K1976" s="129" t="s">
        <v>94</v>
      </c>
      <c r="L1976" s="30"/>
      <c r="M1976" s="127" t="s">
        <v>15</v>
      </c>
      <c r="N1976" s="28"/>
      <c r="O1976" s="33"/>
      <c r="P1976" s="63"/>
      <c r="Q1976" s="35"/>
    </row>
    <row r="1977" spans="1:17" ht="15" customHeight="1" x14ac:dyDescent="0.2">
      <c r="A1977" s="128"/>
      <c r="B1977" s="136"/>
      <c r="C1977" s="128"/>
      <c r="D1977" s="28"/>
      <c r="E1977" s="134"/>
      <c r="F1977" s="134"/>
      <c r="G1977" s="134"/>
      <c r="H1977" s="134"/>
      <c r="I1977" s="132"/>
      <c r="J1977" s="30"/>
      <c r="K1977" s="130"/>
      <c r="L1977" s="30"/>
      <c r="M1977" s="128"/>
      <c r="N1977" s="28"/>
      <c r="O1977" s="34"/>
      <c r="P1977" s="64"/>
      <c r="Q1977" s="35"/>
    </row>
    <row r="1978" spans="1:17" ht="15" customHeight="1" x14ac:dyDescent="0.2">
      <c r="A1978" s="127" t="s">
        <v>1104</v>
      </c>
      <c r="B1978" s="135" t="s">
        <v>2720</v>
      </c>
      <c r="C1978" s="127" t="s">
        <v>58</v>
      </c>
      <c r="D1978" s="28"/>
      <c r="E1978" s="133">
        <v>43385</v>
      </c>
      <c r="F1978" s="133">
        <v>43388</v>
      </c>
      <c r="G1978" s="133">
        <v>43413</v>
      </c>
      <c r="H1978" s="133">
        <v>43406</v>
      </c>
      <c r="I1978" s="131" t="s">
        <v>16</v>
      </c>
      <c r="J1978" s="30"/>
      <c r="K1978" s="129" t="s">
        <v>94</v>
      </c>
      <c r="L1978" s="30"/>
      <c r="M1978" s="127" t="s">
        <v>14</v>
      </c>
      <c r="N1978" s="28"/>
      <c r="O1978" s="33"/>
      <c r="P1978" s="63" t="s">
        <v>2722</v>
      </c>
      <c r="Q1978" s="35"/>
    </row>
    <row r="1979" spans="1:17" ht="15" customHeight="1" x14ac:dyDescent="0.2">
      <c r="A1979" s="128"/>
      <c r="B1979" s="136"/>
      <c r="C1979" s="128"/>
      <c r="D1979" s="28"/>
      <c r="E1979" s="134"/>
      <c r="F1979" s="134"/>
      <c r="G1979" s="134"/>
      <c r="H1979" s="134"/>
      <c r="I1979" s="132"/>
      <c r="J1979" s="30"/>
      <c r="K1979" s="130"/>
      <c r="L1979" s="30"/>
      <c r="M1979" s="128"/>
      <c r="N1979" s="28"/>
      <c r="O1979" s="34"/>
      <c r="P1979" s="64"/>
      <c r="Q1979" s="35"/>
    </row>
    <row r="1980" spans="1:17" ht="15" customHeight="1" x14ac:dyDescent="0.2">
      <c r="A1980" s="127" t="s">
        <v>1105</v>
      </c>
      <c r="B1980" s="135" t="s">
        <v>2721</v>
      </c>
      <c r="C1980" s="127" t="s">
        <v>58</v>
      </c>
      <c r="D1980" s="28"/>
      <c r="E1980" s="133">
        <v>43395</v>
      </c>
      <c r="F1980" s="133">
        <v>43396</v>
      </c>
      <c r="G1980" s="133">
        <v>43423</v>
      </c>
      <c r="H1980" s="133">
        <v>43425</v>
      </c>
      <c r="I1980" s="131" t="s">
        <v>16</v>
      </c>
      <c r="J1980" s="30"/>
      <c r="K1980" s="129" t="s">
        <v>94</v>
      </c>
      <c r="L1980" s="30"/>
      <c r="M1980" s="127" t="s">
        <v>14</v>
      </c>
      <c r="N1980" s="28"/>
      <c r="O1980" s="33"/>
      <c r="P1980" s="63"/>
      <c r="Q1980" s="35"/>
    </row>
    <row r="1981" spans="1:17" ht="15" customHeight="1" x14ac:dyDescent="0.2">
      <c r="A1981" s="128"/>
      <c r="B1981" s="136"/>
      <c r="C1981" s="128"/>
      <c r="D1981" s="28"/>
      <c r="E1981" s="134"/>
      <c r="F1981" s="134"/>
      <c r="G1981" s="134"/>
      <c r="H1981" s="134"/>
      <c r="I1981" s="132"/>
      <c r="J1981" s="30"/>
      <c r="K1981" s="130"/>
      <c r="L1981" s="30"/>
      <c r="M1981" s="128"/>
      <c r="N1981" s="28"/>
      <c r="O1981" s="34"/>
      <c r="P1981" s="64"/>
      <c r="Q1981" s="35"/>
    </row>
    <row r="1982" spans="1:17" ht="15" customHeight="1" x14ac:dyDescent="0.2">
      <c r="A1982" s="127" t="s">
        <v>1106</v>
      </c>
      <c r="B1982" s="135" t="s">
        <v>2724</v>
      </c>
      <c r="C1982" s="127" t="s">
        <v>58</v>
      </c>
      <c r="D1982" s="28"/>
      <c r="E1982" s="133">
        <v>43396</v>
      </c>
      <c r="F1982" s="133">
        <v>43397</v>
      </c>
      <c r="G1982" s="133">
        <v>43424</v>
      </c>
      <c r="H1982" s="133">
        <v>43409</v>
      </c>
      <c r="I1982" s="131" t="s">
        <v>16</v>
      </c>
      <c r="J1982" s="30"/>
      <c r="K1982" s="129" t="s">
        <v>94</v>
      </c>
      <c r="L1982" s="30"/>
      <c r="M1982" s="127" t="s">
        <v>23</v>
      </c>
      <c r="N1982" s="28"/>
      <c r="O1982" s="33"/>
      <c r="P1982" s="63"/>
      <c r="Q1982" s="35"/>
    </row>
    <row r="1983" spans="1:17" ht="15" customHeight="1" x14ac:dyDescent="0.2">
      <c r="A1983" s="128"/>
      <c r="B1983" s="136"/>
      <c r="C1983" s="128"/>
      <c r="D1983" s="28"/>
      <c r="E1983" s="134"/>
      <c r="F1983" s="134"/>
      <c r="G1983" s="134"/>
      <c r="H1983" s="134"/>
      <c r="I1983" s="132"/>
      <c r="J1983" s="30"/>
      <c r="K1983" s="130"/>
      <c r="L1983" s="30"/>
      <c r="M1983" s="128"/>
      <c r="N1983" s="28"/>
      <c r="O1983" s="34"/>
      <c r="P1983" s="64"/>
      <c r="Q1983" s="35"/>
    </row>
    <row r="1984" spans="1:17" ht="15" customHeight="1" x14ac:dyDescent="0.2">
      <c r="A1984" s="127" t="s">
        <v>1107</v>
      </c>
      <c r="B1984" s="135" t="s">
        <v>2725</v>
      </c>
      <c r="C1984" s="127" t="s">
        <v>58</v>
      </c>
      <c r="D1984" s="28"/>
      <c r="E1984" s="133">
        <v>43396</v>
      </c>
      <c r="F1984" s="133">
        <v>43397</v>
      </c>
      <c r="G1984" s="133">
        <v>43424</v>
      </c>
      <c r="H1984" s="133">
        <v>43398</v>
      </c>
      <c r="I1984" s="131" t="s">
        <v>16</v>
      </c>
      <c r="J1984" s="30"/>
      <c r="K1984" s="129" t="s">
        <v>94</v>
      </c>
      <c r="L1984" s="30"/>
      <c r="M1984" s="127" t="s">
        <v>23</v>
      </c>
      <c r="N1984" s="28"/>
      <c r="O1984" s="33"/>
      <c r="P1984" s="63"/>
      <c r="Q1984" s="35"/>
    </row>
    <row r="1985" spans="1:17" ht="15" customHeight="1" x14ac:dyDescent="0.2">
      <c r="A1985" s="128"/>
      <c r="B1985" s="136"/>
      <c r="C1985" s="128"/>
      <c r="D1985" s="28"/>
      <c r="E1985" s="134"/>
      <c r="F1985" s="134"/>
      <c r="G1985" s="134"/>
      <c r="H1985" s="134"/>
      <c r="I1985" s="132"/>
      <c r="J1985" s="30"/>
      <c r="K1985" s="130"/>
      <c r="L1985" s="30"/>
      <c r="M1985" s="128"/>
      <c r="N1985" s="28"/>
      <c r="O1985" s="34"/>
      <c r="P1985" s="64"/>
      <c r="Q1985" s="35"/>
    </row>
    <row r="1986" spans="1:17" ht="15" customHeight="1" x14ac:dyDescent="0.2">
      <c r="A1986" s="127" t="s">
        <v>1108</v>
      </c>
      <c r="B1986" s="135" t="s">
        <v>2726</v>
      </c>
      <c r="C1986" s="127" t="s">
        <v>58</v>
      </c>
      <c r="D1986" s="28"/>
      <c r="E1986" s="133">
        <v>43396</v>
      </c>
      <c r="F1986" s="133">
        <v>43397</v>
      </c>
      <c r="G1986" s="133">
        <v>43424</v>
      </c>
      <c r="H1986" s="133">
        <v>43402</v>
      </c>
      <c r="I1986" s="131" t="s">
        <v>16</v>
      </c>
      <c r="J1986" s="30"/>
      <c r="K1986" s="129" t="s">
        <v>94</v>
      </c>
      <c r="L1986" s="30"/>
      <c r="M1986" s="127" t="s">
        <v>14</v>
      </c>
      <c r="N1986" s="28"/>
      <c r="O1986" s="33"/>
      <c r="P1986" s="63"/>
      <c r="Q1986" s="35"/>
    </row>
    <row r="1987" spans="1:17" ht="15" customHeight="1" x14ac:dyDescent="0.2">
      <c r="A1987" s="128"/>
      <c r="B1987" s="136"/>
      <c r="C1987" s="128"/>
      <c r="D1987" s="28"/>
      <c r="E1987" s="134"/>
      <c r="F1987" s="134"/>
      <c r="G1987" s="134"/>
      <c r="H1987" s="134"/>
      <c r="I1987" s="132"/>
      <c r="J1987" s="30"/>
      <c r="K1987" s="130"/>
      <c r="L1987" s="30"/>
      <c r="M1987" s="128"/>
      <c r="N1987" s="28"/>
      <c r="O1987" s="34"/>
      <c r="P1987" s="64"/>
      <c r="Q1987" s="35"/>
    </row>
    <row r="1988" spans="1:17" ht="15" customHeight="1" x14ac:dyDescent="0.2">
      <c r="A1988" s="127" t="s">
        <v>1109</v>
      </c>
      <c r="B1988" s="135" t="s">
        <v>2727</v>
      </c>
      <c r="C1988" s="127" t="s">
        <v>58</v>
      </c>
      <c r="D1988" s="28"/>
      <c r="E1988" s="133">
        <v>43396</v>
      </c>
      <c r="F1988" s="133">
        <v>43397</v>
      </c>
      <c r="G1988" s="133">
        <v>43424</v>
      </c>
      <c r="H1988" s="133">
        <v>43423</v>
      </c>
      <c r="I1988" s="131" t="s">
        <v>16</v>
      </c>
      <c r="J1988" s="30"/>
      <c r="K1988" s="129" t="s">
        <v>94</v>
      </c>
      <c r="L1988" s="30"/>
      <c r="M1988" s="127" t="s">
        <v>14</v>
      </c>
      <c r="N1988" s="28"/>
      <c r="O1988" s="33"/>
      <c r="P1988" s="63"/>
      <c r="Q1988" s="35"/>
    </row>
    <row r="1989" spans="1:17" ht="15" customHeight="1" x14ac:dyDescent="0.2">
      <c r="A1989" s="128"/>
      <c r="B1989" s="136"/>
      <c r="C1989" s="128"/>
      <c r="D1989" s="28"/>
      <c r="E1989" s="134"/>
      <c r="F1989" s="134"/>
      <c r="G1989" s="134"/>
      <c r="H1989" s="134"/>
      <c r="I1989" s="132"/>
      <c r="J1989" s="30"/>
      <c r="K1989" s="130"/>
      <c r="L1989" s="30"/>
      <c r="M1989" s="128"/>
      <c r="N1989" s="28"/>
      <c r="O1989" s="34"/>
      <c r="P1989" s="64"/>
      <c r="Q1989" s="35"/>
    </row>
    <row r="1990" spans="1:17" ht="15" customHeight="1" x14ac:dyDescent="0.2">
      <c r="A1990" s="127" t="s">
        <v>1110</v>
      </c>
      <c r="B1990" s="135" t="s">
        <v>2728</v>
      </c>
      <c r="C1990" s="127" t="s">
        <v>58</v>
      </c>
      <c r="D1990" s="28"/>
      <c r="E1990" s="133">
        <v>43397</v>
      </c>
      <c r="F1990" s="133">
        <v>43398</v>
      </c>
      <c r="G1990" s="133">
        <v>43424</v>
      </c>
      <c r="H1990" s="133">
        <v>43418</v>
      </c>
      <c r="I1990" s="131" t="s">
        <v>16</v>
      </c>
      <c r="J1990" s="30"/>
      <c r="K1990" s="129" t="s">
        <v>94</v>
      </c>
      <c r="L1990" s="30"/>
      <c r="M1990" s="127" t="s">
        <v>14</v>
      </c>
      <c r="N1990" s="28"/>
      <c r="O1990" s="33"/>
      <c r="P1990" s="63"/>
      <c r="Q1990" s="35"/>
    </row>
    <row r="1991" spans="1:17" ht="15" customHeight="1" x14ac:dyDescent="0.2">
      <c r="A1991" s="128"/>
      <c r="B1991" s="136"/>
      <c r="C1991" s="128"/>
      <c r="D1991" s="28"/>
      <c r="E1991" s="134"/>
      <c r="F1991" s="134"/>
      <c r="G1991" s="134"/>
      <c r="H1991" s="134"/>
      <c r="I1991" s="132"/>
      <c r="J1991" s="30"/>
      <c r="K1991" s="130"/>
      <c r="L1991" s="30"/>
      <c r="M1991" s="128"/>
      <c r="N1991" s="28"/>
      <c r="O1991" s="34"/>
      <c r="P1991" s="64"/>
      <c r="Q1991" s="35"/>
    </row>
    <row r="1992" spans="1:17" ht="15" customHeight="1" x14ac:dyDescent="0.2">
      <c r="A1992" s="127" t="s">
        <v>1111</v>
      </c>
      <c r="B1992" s="135" t="s">
        <v>2729</v>
      </c>
      <c r="C1992" s="127" t="s">
        <v>58</v>
      </c>
      <c r="D1992" s="28"/>
      <c r="E1992" s="133">
        <v>43397</v>
      </c>
      <c r="F1992" s="133">
        <v>43398</v>
      </c>
      <c r="G1992" s="133">
        <v>43424</v>
      </c>
      <c r="H1992" s="133">
        <v>43426</v>
      </c>
      <c r="I1992" s="131" t="s">
        <v>16</v>
      </c>
      <c r="J1992" s="30"/>
      <c r="K1992" s="129" t="s">
        <v>94</v>
      </c>
      <c r="L1992" s="30"/>
      <c r="M1992" s="127" t="s">
        <v>15</v>
      </c>
      <c r="N1992" s="28"/>
      <c r="O1992" s="33"/>
      <c r="P1992" s="63"/>
      <c r="Q1992" s="35"/>
    </row>
    <row r="1993" spans="1:17" ht="15" customHeight="1" x14ac:dyDescent="0.2">
      <c r="A1993" s="128"/>
      <c r="B1993" s="136"/>
      <c r="C1993" s="128"/>
      <c r="D1993" s="28"/>
      <c r="E1993" s="134"/>
      <c r="F1993" s="134"/>
      <c r="G1993" s="134"/>
      <c r="H1993" s="134"/>
      <c r="I1993" s="132"/>
      <c r="J1993" s="30"/>
      <c r="K1993" s="130"/>
      <c r="L1993" s="30"/>
      <c r="M1993" s="128"/>
      <c r="N1993" s="28"/>
      <c r="O1993" s="34"/>
      <c r="P1993" s="64"/>
      <c r="Q1993" s="35"/>
    </row>
    <row r="1994" spans="1:17" ht="15" customHeight="1" x14ac:dyDescent="0.2">
      <c r="A1994" s="127" t="s">
        <v>1112</v>
      </c>
      <c r="B1994" s="135" t="s">
        <v>2732</v>
      </c>
      <c r="C1994" s="127" t="s">
        <v>58</v>
      </c>
      <c r="D1994" s="28"/>
      <c r="E1994" s="133">
        <v>43397</v>
      </c>
      <c r="F1994" s="133">
        <v>43398</v>
      </c>
      <c r="G1994" s="133">
        <v>43424</v>
      </c>
      <c r="H1994" s="133">
        <v>43420</v>
      </c>
      <c r="I1994" s="131" t="s">
        <v>16</v>
      </c>
      <c r="J1994" s="30"/>
      <c r="K1994" s="129" t="s">
        <v>94</v>
      </c>
      <c r="L1994" s="30"/>
      <c r="M1994" s="127" t="s">
        <v>14</v>
      </c>
      <c r="N1994" s="28"/>
      <c r="O1994" s="33"/>
      <c r="P1994" s="63"/>
      <c r="Q1994" s="35"/>
    </row>
    <row r="1995" spans="1:17" ht="15" customHeight="1" x14ac:dyDescent="0.2">
      <c r="A1995" s="128"/>
      <c r="B1995" s="136"/>
      <c r="C1995" s="128"/>
      <c r="D1995" s="28"/>
      <c r="E1995" s="134"/>
      <c r="F1995" s="134"/>
      <c r="G1995" s="134"/>
      <c r="H1995" s="134"/>
      <c r="I1995" s="132"/>
      <c r="J1995" s="30"/>
      <c r="K1995" s="130"/>
      <c r="L1995" s="30"/>
      <c r="M1995" s="128"/>
      <c r="N1995" s="28"/>
      <c r="O1995" s="34"/>
      <c r="P1995" s="64"/>
      <c r="Q1995" s="35"/>
    </row>
    <row r="1996" spans="1:17" ht="15" customHeight="1" x14ac:dyDescent="0.2">
      <c r="A1996" s="127" t="s">
        <v>1113</v>
      </c>
      <c r="B1996" s="135" t="s">
        <v>2730</v>
      </c>
      <c r="C1996" s="127" t="s">
        <v>58</v>
      </c>
      <c r="D1996" s="28"/>
      <c r="E1996" s="133">
        <v>43397</v>
      </c>
      <c r="F1996" s="133">
        <v>43398</v>
      </c>
      <c r="G1996" s="133">
        <v>43424</v>
      </c>
      <c r="H1996" s="133">
        <v>43411</v>
      </c>
      <c r="I1996" s="131" t="s">
        <v>16</v>
      </c>
      <c r="J1996" s="30"/>
      <c r="K1996" s="129" t="s">
        <v>94</v>
      </c>
      <c r="L1996" s="30"/>
      <c r="M1996" s="127" t="s">
        <v>14</v>
      </c>
      <c r="N1996" s="28"/>
      <c r="O1996" s="33"/>
      <c r="P1996" s="63"/>
      <c r="Q1996" s="35"/>
    </row>
    <row r="1997" spans="1:17" ht="15" customHeight="1" x14ac:dyDescent="0.2">
      <c r="A1997" s="128"/>
      <c r="B1997" s="136"/>
      <c r="C1997" s="128"/>
      <c r="D1997" s="28"/>
      <c r="E1997" s="134"/>
      <c r="F1997" s="134"/>
      <c r="G1997" s="134"/>
      <c r="H1997" s="134"/>
      <c r="I1997" s="132"/>
      <c r="J1997" s="30"/>
      <c r="K1997" s="130"/>
      <c r="L1997" s="30"/>
      <c r="M1997" s="128"/>
      <c r="N1997" s="28"/>
      <c r="O1997" s="34"/>
      <c r="P1997" s="64"/>
      <c r="Q1997" s="35"/>
    </row>
    <row r="1998" spans="1:17" ht="15" customHeight="1" x14ac:dyDescent="0.2">
      <c r="A1998" s="127" t="s">
        <v>1114</v>
      </c>
      <c r="B1998" s="135" t="s">
        <v>2731</v>
      </c>
      <c r="C1998" s="127" t="s">
        <v>58</v>
      </c>
      <c r="D1998" s="28"/>
      <c r="E1998" s="133">
        <v>43397</v>
      </c>
      <c r="F1998" s="133">
        <v>43398</v>
      </c>
      <c r="G1998" s="133">
        <v>43424</v>
      </c>
      <c r="H1998" s="133">
        <v>43399</v>
      </c>
      <c r="I1998" s="131" t="s">
        <v>16</v>
      </c>
      <c r="J1998" s="30"/>
      <c r="K1998" s="129" t="s">
        <v>94</v>
      </c>
      <c r="L1998" s="30"/>
      <c r="M1998" s="127" t="s">
        <v>14</v>
      </c>
      <c r="N1998" s="28"/>
      <c r="O1998" s="33"/>
      <c r="P1998" s="63"/>
      <c r="Q1998" s="35"/>
    </row>
    <row r="1999" spans="1:17" ht="15" customHeight="1" x14ac:dyDescent="0.2">
      <c r="A1999" s="128"/>
      <c r="B1999" s="136"/>
      <c r="C1999" s="128"/>
      <c r="D1999" s="28"/>
      <c r="E1999" s="134"/>
      <c r="F1999" s="134"/>
      <c r="G1999" s="134"/>
      <c r="H1999" s="134"/>
      <c r="I1999" s="132"/>
      <c r="J1999" s="30"/>
      <c r="K1999" s="130"/>
      <c r="L1999" s="30"/>
      <c r="M1999" s="128"/>
      <c r="N1999" s="28"/>
      <c r="O1999" s="34"/>
      <c r="P1999" s="64"/>
      <c r="Q1999" s="35"/>
    </row>
    <row r="2000" spans="1:17" ht="15" customHeight="1" x14ac:dyDescent="0.2">
      <c r="A2000" s="127" t="s">
        <v>1115</v>
      </c>
      <c r="B2000" s="135" t="s">
        <v>2733</v>
      </c>
      <c r="C2000" s="127" t="s">
        <v>58</v>
      </c>
      <c r="D2000" s="28"/>
      <c r="E2000" s="133">
        <v>43397</v>
      </c>
      <c r="F2000" s="133">
        <v>43398</v>
      </c>
      <c r="G2000" s="133">
        <v>43440</v>
      </c>
      <c r="H2000" s="133">
        <v>43438</v>
      </c>
      <c r="I2000" s="131" t="s">
        <v>16</v>
      </c>
      <c r="J2000" s="30"/>
      <c r="K2000" s="129" t="s">
        <v>94</v>
      </c>
      <c r="L2000" s="30"/>
      <c r="M2000" s="127" t="s">
        <v>14</v>
      </c>
      <c r="N2000" s="28"/>
      <c r="O2000" s="33"/>
      <c r="P2000" s="63" t="s">
        <v>2774</v>
      </c>
      <c r="Q2000" s="35"/>
    </row>
    <row r="2001" spans="1:26" ht="15" customHeight="1" x14ac:dyDescent="0.2">
      <c r="A2001" s="128"/>
      <c r="B2001" s="136"/>
      <c r="C2001" s="128"/>
      <c r="D2001" s="28"/>
      <c r="E2001" s="134"/>
      <c r="F2001" s="134"/>
      <c r="G2001" s="134"/>
      <c r="H2001" s="134"/>
      <c r="I2001" s="132"/>
      <c r="J2001" s="30"/>
      <c r="K2001" s="130"/>
      <c r="L2001" s="30"/>
      <c r="M2001" s="128"/>
      <c r="N2001" s="28"/>
      <c r="O2001" s="34"/>
      <c r="P2001" s="64" t="s">
        <v>2814</v>
      </c>
      <c r="Q2001" s="35"/>
    </row>
    <row r="2002" spans="1:26" ht="15" customHeight="1" x14ac:dyDescent="0.2">
      <c r="A2002" s="127" t="s">
        <v>1116</v>
      </c>
      <c r="B2002" s="135" t="s">
        <v>2734</v>
      </c>
      <c r="C2002" s="127" t="s">
        <v>58</v>
      </c>
      <c r="D2002" s="28"/>
      <c r="E2002" s="133">
        <v>43398</v>
      </c>
      <c r="F2002" s="133">
        <v>43399</v>
      </c>
      <c r="G2002" s="133">
        <v>43426</v>
      </c>
      <c r="H2002" s="133">
        <v>43445</v>
      </c>
      <c r="I2002" s="131" t="s">
        <v>16</v>
      </c>
      <c r="J2002" s="30"/>
      <c r="K2002" s="129" t="s">
        <v>94</v>
      </c>
      <c r="L2002" s="30"/>
      <c r="M2002" s="127" t="s">
        <v>14</v>
      </c>
      <c r="N2002" s="28"/>
      <c r="O2002" s="33"/>
      <c r="P2002" s="63"/>
      <c r="Q2002" s="35"/>
    </row>
    <row r="2003" spans="1:26" ht="12.75" customHeight="1" x14ac:dyDescent="0.2">
      <c r="A2003" s="128"/>
      <c r="B2003" s="136"/>
      <c r="C2003" s="128"/>
      <c r="D2003" s="28"/>
      <c r="E2003" s="134"/>
      <c r="F2003" s="134"/>
      <c r="G2003" s="134"/>
      <c r="H2003" s="134"/>
      <c r="I2003" s="132"/>
      <c r="J2003" s="30"/>
      <c r="K2003" s="130"/>
      <c r="L2003" s="30"/>
      <c r="M2003" s="128"/>
      <c r="N2003" s="28"/>
      <c r="O2003" s="55"/>
      <c r="P2003" s="64"/>
    </row>
    <row r="2004" spans="1:26" ht="12.75" customHeight="1" x14ac:dyDescent="0.2">
      <c r="A2004" s="127" t="s">
        <v>1117</v>
      </c>
      <c r="B2004" s="135" t="s">
        <v>2736</v>
      </c>
      <c r="C2004" s="127" t="s">
        <v>58</v>
      </c>
      <c r="D2004" s="28"/>
      <c r="E2004" s="133">
        <v>43399</v>
      </c>
      <c r="F2004" s="133">
        <v>43402</v>
      </c>
      <c r="G2004" s="133">
        <v>43427</v>
      </c>
      <c r="H2004" s="133">
        <v>43416</v>
      </c>
      <c r="I2004" s="131" t="s">
        <v>16</v>
      </c>
      <c r="J2004" s="30"/>
      <c r="K2004" s="129" t="s">
        <v>94</v>
      </c>
      <c r="L2004" s="30"/>
      <c r="M2004" s="127" t="s">
        <v>15</v>
      </c>
      <c r="N2004" s="28"/>
      <c r="O2004" s="33"/>
      <c r="P2004" s="63"/>
    </row>
    <row r="2005" spans="1:26" ht="12.75" customHeight="1" x14ac:dyDescent="0.2">
      <c r="A2005" s="128"/>
      <c r="B2005" s="136"/>
      <c r="C2005" s="128"/>
      <c r="D2005" s="28"/>
      <c r="E2005" s="134"/>
      <c r="F2005" s="134"/>
      <c r="G2005" s="134"/>
      <c r="H2005" s="134"/>
      <c r="I2005" s="132"/>
      <c r="J2005" s="30"/>
      <c r="K2005" s="130"/>
      <c r="L2005" s="30"/>
      <c r="M2005" s="128"/>
      <c r="N2005" s="28"/>
      <c r="O2005" s="55"/>
      <c r="P2005" s="64"/>
    </row>
    <row r="2006" spans="1:26" ht="12.75" customHeight="1" x14ac:dyDescent="0.2">
      <c r="A2006" s="127" t="s">
        <v>1118</v>
      </c>
      <c r="B2006" s="135" t="s">
        <v>2737</v>
      </c>
      <c r="C2006" s="127" t="s">
        <v>58</v>
      </c>
      <c r="D2006" s="28"/>
      <c r="E2006" s="133">
        <v>43399</v>
      </c>
      <c r="F2006" s="133">
        <v>43402</v>
      </c>
      <c r="G2006" s="133">
        <v>43427</v>
      </c>
      <c r="H2006" s="133">
        <v>43416</v>
      </c>
      <c r="I2006" s="131" t="s">
        <v>16</v>
      </c>
      <c r="J2006" s="30"/>
      <c r="K2006" s="129" t="s">
        <v>94</v>
      </c>
      <c r="L2006" s="30"/>
      <c r="M2006" s="127" t="s">
        <v>14</v>
      </c>
      <c r="N2006" s="28"/>
      <c r="O2006" s="33"/>
      <c r="P2006" s="63"/>
    </row>
    <row r="2007" spans="1:26" s="70" customFormat="1" ht="12.75" customHeight="1" x14ac:dyDescent="0.2">
      <c r="A2007" s="128"/>
      <c r="B2007" s="136"/>
      <c r="C2007" s="128"/>
      <c r="D2007" s="28"/>
      <c r="E2007" s="134"/>
      <c r="F2007" s="134"/>
      <c r="G2007" s="134"/>
      <c r="H2007" s="134"/>
      <c r="I2007" s="132"/>
      <c r="J2007" s="30"/>
      <c r="K2007" s="130"/>
      <c r="L2007" s="30"/>
      <c r="M2007" s="128"/>
      <c r="N2007" s="28"/>
      <c r="O2007" s="55"/>
      <c r="P2007" s="64"/>
      <c r="Q2007" s="86"/>
      <c r="Y2007" s="71"/>
      <c r="Z2007" s="71"/>
    </row>
    <row r="2008" spans="1:26" s="70" customFormat="1" ht="12.75" customHeight="1" x14ac:dyDescent="0.2">
      <c r="A2008" s="127" t="s">
        <v>1119</v>
      </c>
      <c r="B2008" s="135" t="s">
        <v>2738</v>
      </c>
      <c r="C2008" s="127" t="s">
        <v>58</v>
      </c>
      <c r="D2008" s="28"/>
      <c r="E2008" s="133">
        <v>43399</v>
      </c>
      <c r="F2008" s="133">
        <v>43402</v>
      </c>
      <c r="G2008" s="133">
        <v>43427</v>
      </c>
      <c r="H2008" s="133">
        <v>43416</v>
      </c>
      <c r="I2008" s="131" t="s">
        <v>16</v>
      </c>
      <c r="J2008" s="30"/>
      <c r="K2008" s="129" t="s">
        <v>94</v>
      </c>
      <c r="L2008" s="30"/>
      <c r="M2008" s="127" t="s">
        <v>15</v>
      </c>
      <c r="N2008" s="28"/>
      <c r="O2008" s="33"/>
      <c r="P2008" s="63"/>
      <c r="Q2008" s="86"/>
      <c r="Y2008" s="71"/>
      <c r="Z2008" s="71"/>
    </row>
    <row r="2009" spans="1:26" ht="12.75" customHeight="1" x14ac:dyDescent="0.2">
      <c r="A2009" s="128"/>
      <c r="B2009" s="136"/>
      <c r="C2009" s="128"/>
      <c r="D2009" s="28"/>
      <c r="E2009" s="134"/>
      <c r="F2009" s="134"/>
      <c r="G2009" s="134"/>
      <c r="H2009" s="134"/>
      <c r="I2009" s="132"/>
      <c r="J2009" s="30"/>
      <c r="K2009" s="130"/>
      <c r="L2009" s="30"/>
      <c r="M2009" s="128"/>
      <c r="N2009" s="28"/>
      <c r="O2009" s="55"/>
      <c r="P2009" s="64"/>
    </row>
    <row r="2010" spans="1:26" ht="12.75" customHeight="1" x14ac:dyDescent="0.2">
      <c r="A2010" s="127" t="s">
        <v>1120</v>
      </c>
      <c r="B2010" s="135" t="s">
        <v>2739</v>
      </c>
      <c r="C2010" s="127" t="s">
        <v>58</v>
      </c>
      <c r="D2010" s="28"/>
      <c r="E2010" s="133">
        <v>43402</v>
      </c>
      <c r="F2010" s="133">
        <v>43403</v>
      </c>
      <c r="G2010" s="133">
        <v>43430</v>
      </c>
      <c r="H2010" s="133">
        <v>43406</v>
      </c>
      <c r="I2010" s="131" t="s">
        <v>16</v>
      </c>
      <c r="J2010" s="30"/>
      <c r="K2010" s="129" t="s">
        <v>94</v>
      </c>
      <c r="L2010" s="30"/>
      <c r="M2010" s="127" t="s">
        <v>17</v>
      </c>
      <c r="N2010" s="28"/>
      <c r="O2010" s="33" t="s">
        <v>20</v>
      </c>
      <c r="P2010" s="63"/>
    </row>
    <row r="2011" spans="1:26" ht="12.75" customHeight="1" x14ac:dyDescent="0.2">
      <c r="A2011" s="128"/>
      <c r="B2011" s="136"/>
      <c r="C2011" s="128"/>
      <c r="D2011" s="28"/>
      <c r="E2011" s="134"/>
      <c r="F2011" s="134"/>
      <c r="G2011" s="134"/>
      <c r="H2011" s="134"/>
      <c r="I2011" s="132"/>
      <c r="J2011" s="30"/>
      <c r="K2011" s="130"/>
      <c r="L2011" s="30"/>
      <c r="M2011" s="128"/>
      <c r="N2011" s="28"/>
      <c r="O2011" s="55"/>
      <c r="P2011" s="64"/>
    </row>
    <row r="2012" spans="1:26" ht="12.75" customHeight="1" x14ac:dyDescent="0.2">
      <c r="A2012" s="127" t="s">
        <v>1121</v>
      </c>
      <c r="B2012" s="135" t="s">
        <v>2740</v>
      </c>
      <c r="C2012" s="127" t="s">
        <v>58</v>
      </c>
      <c r="D2012" s="28"/>
      <c r="E2012" s="133">
        <v>43402</v>
      </c>
      <c r="F2012" s="133">
        <v>43403</v>
      </c>
      <c r="G2012" s="133">
        <v>43430</v>
      </c>
      <c r="H2012" s="133">
        <v>43416</v>
      </c>
      <c r="I2012" s="131" t="s">
        <v>16</v>
      </c>
      <c r="J2012" s="30"/>
      <c r="K2012" s="129" t="s">
        <v>94</v>
      </c>
      <c r="L2012" s="30"/>
      <c r="M2012" s="127" t="s">
        <v>14</v>
      </c>
      <c r="N2012" s="28"/>
      <c r="O2012" s="33"/>
      <c r="P2012" s="63"/>
    </row>
    <row r="2013" spans="1:26" ht="12.75" customHeight="1" x14ac:dyDescent="0.2">
      <c r="A2013" s="128"/>
      <c r="B2013" s="136"/>
      <c r="C2013" s="128"/>
      <c r="D2013" s="28"/>
      <c r="E2013" s="134"/>
      <c r="F2013" s="134"/>
      <c r="G2013" s="134"/>
      <c r="H2013" s="134"/>
      <c r="I2013" s="132"/>
      <c r="J2013" s="30"/>
      <c r="K2013" s="130"/>
      <c r="L2013" s="30"/>
      <c r="M2013" s="128"/>
      <c r="N2013" s="28"/>
      <c r="O2013" s="55"/>
      <c r="P2013" s="64"/>
    </row>
    <row r="2014" spans="1:26" ht="12.75" customHeight="1" x14ac:dyDescent="0.2">
      <c r="A2014" s="127" t="s">
        <v>1122</v>
      </c>
      <c r="B2014" s="135" t="s">
        <v>2740</v>
      </c>
      <c r="C2014" s="127" t="s">
        <v>58</v>
      </c>
      <c r="D2014" s="28"/>
      <c r="E2014" s="133">
        <v>43402</v>
      </c>
      <c r="F2014" s="133">
        <v>43403</v>
      </c>
      <c r="G2014" s="133">
        <v>43430</v>
      </c>
      <c r="H2014" s="133">
        <v>43420</v>
      </c>
      <c r="I2014" s="131" t="s">
        <v>16</v>
      </c>
      <c r="J2014" s="30"/>
      <c r="K2014" s="129" t="s">
        <v>94</v>
      </c>
      <c r="L2014" s="30"/>
      <c r="M2014" s="127" t="s">
        <v>14</v>
      </c>
      <c r="N2014" s="28"/>
      <c r="O2014" s="33"/>
      <c r="P2014" s="63"/>
    </row>
    <row r="2015" spans="1:26" ht="12.75" customHeight="1" x14ac:dyDescent="0.2">
      <c r="A2015" s="128"/>
      <c r="B2015" s="136"/>
      <c r="C2015" s="128"/>
      <c r="D2015" s="28"/>
      <c r="E2015" s="134"/>
      <c r="F2015" s="134"/>
      <c r="G2015" s="134"/>
      <c r="H2015" s="134"/>
      <c r="I2015" s="132"/>
      <c r="J2015" s="30"/>
      <c r="K2015" s="130"/>
      <c r="L2015" s="30"/>
      <c r="M2015" s="128"/>
      <c r="N2015" s="28"/>
      <c r="O2015" s="55"/>
      <c r="P2015" s="64"/>
    </row>
    <row r="2016" spans="1:26" ht="12.75" customHeight="1" x14ac:dyDescent="0.2">
      <c r="A2016" s="127" t="s">
        <v>1123</v>
      </c>
      <c r="B2016" s="135" t="s">
        <v>2741</v>
      </c>
      <c r="C2016" s="127" t="s">
        <v>58</v>
      </c>
      <c r="D2016" s="28"/>
      <c r="E2016" s="133">
        <v>43402</v>
      </c>
      <c r="F2016" s="133">
        <v>43403</v>
      </c>
      <c r="G2016" s="133">
        <v>43430</v>
      </c>
      <c r="H2016" s="133">
        <v>43430</v>
      </c>
      <c r="I2016" s="131" t="s">
        <v>16</v>
      </c>
      <c r="J2016" s="30"/>
      <c r="K2016" s="129" t="s">
        <v>94</v>
      </c>
      <c r="L2016" s="30"/>
      <c r="M2016" s="127" t="s">
        <v>17</v>
      </c>
      <c r="N2016" s="28"/>
      <c r="O2016" s="33" t="s">
        <v>20</v>
      </c>
      <c r="P2016" s="63"/>
    </row>
    <row r="2017" spans="1:16" ht="12.75" customHeight="1" x14ac:dyDescent="0.2">
      <c r="A2017" s="128"/>
      <c r="B2017" s="136"/>
      <c r="C2017" s="128"/>
      <c r="D2017" s="28"/>
      <c r="E2017" s="134"/>
      <c r="F2017" s="134"/>
      <c r="G2017" s="134"/>
      <c r="H2017" s="134"/>
      <c r="I2017" s="132"/>
      <c r="J2017" s="30"/>
      <c r="K2017" s="130"/>
      <c r="L2017" s="30"/>
      <c r="M2017" s="128"/>
      <c r="N2017" s="28"/>
      <c r="O2017" s="55"/>
      <c r="P2017" s="64"/>
    </row>
    <row r="2018" spans="1:16" ht="12.75" customHeight="1" x14ac:dyDescent="0.2">
      <c r="A2018" s="127" t="s">
        <v>1124</v>
      </c>
      <c r="B2018" s="135" t="s">
        <v>2742</v>
      </c>
      <c r="C2018" s="127" t="s">
        <v>58</v>
      </c>
      <c r="D2018" s="28"/>
      <c r="E2018" s="133">
        <v>43402</v>
      </c>
      <c r="F2018" s="133">
        <v>43403</v>
      </c>
      <c r="G2018" s="133">
        <v>43430</v>
      </c>
      <c r="H2018" s="133">
        <v>43417</v>
      </c>
      <c r="I2018" s="131" t="s">
        <v>16</v>
      </c>
      <c r="J2018" s="30"/>
      <c r="K2018" s="129" t="s">
        <v>94</v>
      </c>
      <c r="L2018" s="30"/>
      <c r="M2018" s="127" t="s">
        <v>14</v>
      </c>
      <c r="N2018" s="28"/>
      <c r="O2018" s="33"/>
      <c r="P2018" s="63"/>
    </row>
    <row r="2019" spans="1:16" ht="12.75" customHeight="1" x14ac:dyDescent="0.2">
      <c r="A2019" s="128"/>
      <c r="B2019" s="136"/>
      <c r="C2019" s="128"/>
      <c r="D2019" s="28"/>
      <c r="E2019" s="134"/>
      <c r="F2019" s="134"/>
      <c r="G2019" s="134"/>
      <c r="H2019" s="134"/>
      <c r="I2019" s="132"/>
      <c r="J2019" s="30"/>
      <c r="K2019" s="130"/>
      <c r="L2019" s="30"/>
      <c r="M2019" s="128"/>
      <c r="N2019" s="28"/>
      <c r="O2019" s="55"/>
      <c r="P2019" s="64"/>
    </row>
    <row r="2020" spans="1:16" ht="12.75" customHeight="1" x14ac:dyDescent="0.2">
      <c r="A2020" s="127" t="s">
        <v>1125</v>
      </c>
      <c r="B2020" s="135" t="s">
        <v>2743</v>
      </c>
      <c r="C2020" s="127" t="s">
        <v>58</v>
      </c>
      <c r="D2020" s="28"/>
      <c r="E2020" s="133">
        <v>43402</v>
      </c>
      <c r="F2020" s="133">
        <v>43403</v>
      </c>
      <c r="G2020" s="133">
        <v>43430</v>
      </c>
      <c r="H2020" s="133">
        <v>43425</v>
      </c>
      <c r="I2020" s="131" t="s">
        <v>16</v>
      </c>
      <c r="J2020" s="30"/>
      <c r="K2020" s="129" t="s">
        <v>94</v>
      </c>
      <c r="L2020" s="30"/>
      <c r="M2020" s="127" t="s">
        <v>14</v>
      </c>
      <c r="N2020" s="28"/>
      <c r="O2020" s="33"/>
      <c r="P2020" s="63"/>
    </row>
    <row r="2021" spans="1:16" ht="12.75" customHeight="1" x14ac:dyDescent="0.2">
      <c r="A2021" s="128"/>
      <c r="B2021" s="136"/>
      <c r="C2021" s="128"/>
      <c r="D2021" s="28"/>
      <c r="E2021" s="134"/>
      <c r="F2021" s="134"/>
      <c r="G2021" s="134"/>
      <c r="H2021" s="134"/>
      <c r="I2021" s="132"/>
      <c r="J2021" s="30"/>
      <c r="K2021" s="130"/>
      <c r="L2021" s="30"/>
      <c r="M2021" s="128"/>
      <c r="N2021" s="28"/>
      <c r="O2021" s="55"/>
      <c r="P2021" s="64"/>
    </row>
    <row r="2022" spans="1:16" ht="12.75" customHeight="1" x14ac:dyDescent="0.2">
      <c r="A2022" s="127" t="s">
        <v>1126</v>
      </c>
      <c r="B2022" s="135" t="s">
        <v>2744</v>
      </c>
      <c r="C2022" s="127" t="s">
        <v>58</v>
      </c>
      <c r="D2022" s="28"/>
      <c r="E2022" s="133">
        <v>43402</v>
      </c>
      <c r="F2022" s="133">
        <v>43403</v>
      </c>
      <c r="G2022" s="133">
        <v>43430</v>
      </c>
      <c r="H2022" s="133">
        <v>43425</v>
      </c>
      <c r="I2022" s="131" t="s">
        <v>16</v>
      </c>
      <c r="J2022" s="30"/>
      <c r="K2022" s="129" t="s">
        <v>94</v>
      </c>
      <c r="L2022" s="30"/>
      <c r="M2022" s="127" t="s">
        <v>14</v>
      </c>
      <c r="N2022" s="28"/>
      <c r="O2022" s="33"/>
      <c r="P2022" s="63"/>
    </row>
    <row r="2023" spans="1:16" ht="12.75" customHeight="1" x14ac:dyDescent="0.2">
      <c r="A2023" s="128"/>
      <c r="B2023" s="136"/>
      <c r="C2023" s="128"/>
      <c r="D2023" s="28"/>
      <c r="E2023" s="134"/>
      <c r="F2023" s="134"/>
      <c r="G2023" s="134"/>
      <c r="H2023" s="134"/>
      <c r="I2023" s="132"/>
      <c r="J2023" s="30"/>
      <c r="K2023" s="130"/>
      <c r="L2023" s="30"/>
      <c r="M2023" s="128"/>
      <c r="N2023" s="28"/>
      <c r="O2023" s="55"/>
      <c r="P2023" s="64"/>
    </row>
    <row r="2024" spans="1:16" ht="12.75" customHeight="1" x14ac:dyDescent="0.2">
      <c r="A2024" s="127" t="s">
        <v>1127</v>
      </c>
      <c r="B2024" s="135" t="s">
        <v>2745</v>
      </c>
      <c r="C2024" s="127" t="s">
        <v>58</v>
      </c>
      <c r="D2024" s="28"/>
      <c r="E2024" s="133">
        <v>43404</v>
      </c>
      <c r="F2024" s="133">
        <v>43405</v>
      </c>
      <c r="G2024" s="133">
        <v>43432</v>
      </c>
      <c r="H2024" s="133">
        <v>43432</v>
      </c>
      <c r="I2024" s="131" t="s">
        <v>16</v>
      </c>
      <c r="J2024" s="30"/>
      <c r="K2024" s="129" t="s">
        <v>94</v>
      </c>
      <c r="L2024" s="30"/>
      <c r="M2024" s="127" t="s">
        <v>14</v>
      </c>
      <c r="N2024" s="28"/>
      <c r="O2024" s="33"/>
      <c r="P2024" s="63"/>
    </row>
    <row r="2025" spans="1:16" ht="12.75" customHeight="1" x14ac:dyDescent="0.2">
      <c r="A2025" s="128"/>
      <c r="B2025" s="136"/>
      <c r="C2025" s="128"/>
      <c r="D2025" s="28"/>
      <c r="E2025" s="134"/>
      <c r="F2025" s="134"/>
      <c r="G2025" s="134"/>
      <c r="H2025" s="134"/>
      <c r="I2025" s="132"/>
      <c r="J2025" s="30"/>
      <c r="K2025" s="130"/>
      <c r="L2025" s="30"/>
      <c r="M2025" s="128"/>
      <c r="N2025" s="28"/>
      <c r="O2025" s="55"/>
      <c r="P2025" s="64"/>
    </row>
    <row r="2026" spans="1:16" ht="12.75" customHeight="1" x14ac:dyDescent="0.2">
      <c r="A2026" s="127" t="s">
        <v>1128</v>
      </c>
      <c r="B2026" s="135" t="s">
        <v>2746</v>
      </c>
      <c r="C2026" s="127" t="s">
        <v>58</v>
      </c>
      <c r="D2026" s="28"/>
      <c r="E2026" s="133">
        <v>43404</v>
      </c>
      <c r="F2026" s="133">
        <v>43405</v>
      </c>
      <c r="G2026" s="133">
        <v>43432</v>
      </c>
      <c r="H2026" s="133">
        <v>43417</v>
      </c>
      <c r="I2026" s="131" t="s">
        <v>16</v>
      </c>
      <c r="J2026" s="30"/>
      <c r="K2026" s="129" t="s">
        <v>94</v>
      </c>
      <c r="L2026" s="30"/>
      <c r="M2026" s="127" t="s">
        <v>14</v>
      </c>
      <c r="N2026" s="28"/>
      <c r="O2026" s="33"/>
      <c r="P2026" s="63"/>
    </row>
    <row r="2027" spans="1:16" ht="12.75" customHeight="1" x14ac:dyDescent="0.2">
      <c r="A2027" s="128"/>
      <c r="B2027" s="136"/>
      <c r="C2027" s="128"/>
      <c r="D2027" s="28"/>
      <c r="E2027" s="134"/>
      <c r="F2027" s="134"/>
      <c r="G2027" s="134"/>
      <c r="H2027" s="134"/>
      <c r="I2027" s="132"/>
      <c r="J2027" s="30"/>
      <c r="K2027" s="130"/>
      <c r="L2027" s="30"/>
      <c r="M2027" s="128"/>
      <c r="N2027" s="28"/>
      <c r="O2027" s="55"/>
      <c r="P2027" s="64"/>
    </row>
    <row r="2028" spans="1:16" ht="12.75" customHeight="1" x14ac:dyDescent="0.2">
      <c r="A2028" s="127" t="s">
        <v>1129</v>
      </c>
      <c r="B2028" s="135" t="s">
        <v>2747</v>
      </c>
      <c r="C2028" s="127" t="s">
        <v>58</v>
      </c>
      <c r="D2028" s="28"/>
      <c r="E2028" s="133">
        <v>43404</v>
      </c>
      <c r="F2028" s="133">
        <v>43405</v>
      </c>
      <c r="G2028" s="133">
        <v>43432</v>
      </c>
      <c r="H2028" s="133">
        <v>43447</v>
      </c>
      <c r="I2028" s="131" t="s">
        <v>16</v>
      </c>
      <c r="J2028" s="30"/>
      <c r="K2028" s="129" t="s">
        <v>94</v>
      </c>
      <c r="L2028" s="30"/>
      <c r="M2028" s="127" t="s">
        <v>14</v>
      </c>
      <c r="N2028" s="28"/>
      <c r="O2028" s="33"/>
      <c r="P2028" s="63"/>
    </row>
    <row r="2029" spans="1:16" ht="12.75" customHeight="1" x14ac:dyDescent="0.2">
      <c r="A2029" s="128"/>
      <c r="B2029" s="136"/>
      <c r="C2029" s="128"/>
      <c r="D2029" s="28"/>
      <c r="E2029" s="134"/>
      <c r="F2029" s="134"/>
      <c r="G2029" s="134"/>
      <c r="H2029" s="134"/>
      <c r="I2029" s="132"/>
      <c r="J2029" s="30"/>
      <c r="K2029" s="130"/>
      <c r="L2029" s="30"/>
      <c r="M2029" s="128"/>
      <c r="N2029" s="28"/>
      <c r="O2029" s="55"/>
      <c r="P2029" s="64"/>
    </row>
    <row r="2030" spans="1:16" ht="12.75" customHeight="1" x14ac:dyDescent="0.2">
      <c r="A2030" s="127" t="s">
        <v>1130</v>
      </c>
      <c r="B2030" s="135" t="s">
        <v>2748</v>
      </c>
      <c r="C2030" s="127" t="s">
        <v>58</v>
      </c>
      <c r="D2030" s="28"/>
      <c r="E2030" s="133">
        <v>43404</v>
      </c>
      <c r="F2030" s="133">
        <v>43405</v>
      </c>
      <c r="G2030" s="133">
        <v>43432</v>
      </c>
      <c r="H2030" s="133">
        <v>43418</v>
      </c>
      <c r="I2030" s="131" t="s">
        <v>16</v>
      </c>
      <c r="J2030" s="30"/>
      <c r="K2030" s="129" t="s">
        <v>94</v>
      </c>
      <c r="L2030" s="30"/>
      <c r="M2030" s="127" t="s">
        <v>14</v>
      </c>
      <c r="N2030" s="28"/>
      <c r="O2030" s="33"/>
      <c r="P2030" s="63"/>
    </row>
    <row r="2031" spans="1:16" ht="12.75" customHeight="1" x14ac:dyDescent="0.2">
      <c r="A2031" s="128"/>
      <c r="B2031" s="136"/>
      <c r="C2031" s="128"/>
      <c r="D2031" s="28"/>
      <c r="E2031" s="134"/>
      <c r="F2031" s="134"/>
      <c r="G2031" s="134"/>
      <c r="H2031" s="134"/>
      <c r="I2031" s="132"/>
      <c r="J2031" s="30"/>
      <c r="K2031" s="130"/>
      <c r="L2031" s="30"/>
      <c r="M2031" s="128"/>
      <c r="N2031" s="28"/>
      <c r="O2031" s="55"/>
      <c r="P2031" s="64"/>
    </row>
    <row r="2032" spans="1:16" ht="12.75" customHeight="1" x14ac:dyDescent="0.2">
      <c r="A2032" s="127" t="s">
        <v>1131</v>
      </c>
      <c r="B2032" s="135" t="s">
        <v>2749</v>
      </c>
      <c r="C2032" s="127" t="s">
        <v>58</v>
      </c>
      <c r="D2032" s="28"/>
      <c r="E2032" s="133">
        <v>43404</v>
      </c>
      <c r="F2032" s="133">
        <v>43405</v>
      </c>
      <c r="G2032" s="133">
        <v>43432</v>
      </c>
      <c r="H2032" s="133">
        <v>43409</v>
      </c>
      <c r="I2032" s="131" t="s">
        <v>16</v>
      </c>
      <c r="J2032" s="30"/>
      <c r="K2032" s="129" t="s">
        <v>94</v>
      </c>
      <c r="L2032" s="30"/>
      <c r="M2032" s="127" t="s">
        <v>17</v>
      </c>
      <c r="N2032" s="28"/>
      <c r="O2032" s="33" t="s">
        <v>71</v>
      </c>
      <c r="P2032" s="63"/>
    </row>
    <row r="2033" spans="1:16" ht="12.75" customHeight="1" x14ac:dyDescent="0.2">
      <c r="A2033" s="128"/>
      <c r="B2033" s="136"/>
      <c r="C2033" s="128"/>
      <c r="D2033" s="28"/>
      <c r="E2033" s="134"/>
      <c r="F2033" s="134"/>
      <c r="G2033" s="134"/>
      <c r="H2033" s="134"/>
      <c r="I2033" s="132"/>
      <c r="J2033" s="30"/>
      <c r="K2033" s="130"/>
      <c r="L2033" s="30"/>
      <c r="M2033" s="128"/>
      <c r="N2033" s="28"/>
      <c r="O2033" s="55"/>
      <c r="P2033" s="64"/>
    </row>
    <row r="2034" spans="1:16" ht="12.75" customHeight="1" x14ac:dyDescent="0.2">
      <c r="A2034" s="127" t="s">
        <v>1132</v>
      </c>
      <c r="B2034" s="135" t="s">
        <v>2750</v>
      </c>
      <c r="C2034" s="127" t="s">
        <v>58</v>
      </c>
      <c r="D2034" s="28"/>
      <c r="E2034" s="133">
        <v>43404</v>
      </c>
      <c r="F2034" s="133">
        <v>43405</v>
      </c>
      <c r="G2034" s="133">
        <v>43432</v>
      </c>
      <c r="H2034" s="133">
        <v>43430</v>
      </c>
      <c r="I2034" s="131" t="s">
        <v>16</v>
      </c>
      <c r="J2034" s="30"/>
      <c r="K2034" s="129" t="s">
        <v>94</v>
      </c>
      <c r="L2034" s="30"/>
      <c r="M2034" s="127" t="s">
        <v>14</v>
      </c>
      <c r="N2034" s="28"/>
      <c r="O2034" s="33"/>
      <c r="P2034" s="63"/>
    </row>
    <row r="2035" spans="1:16" ht="12.75" customHeight="1" x14ac:dyDescent="0.2">
      <c r="A2035" s="128"/>
      <c r="B2035" s="136"/>
      <c r="C2035" s="128"/>
      <c r="D2035" s="28"/>
      <c r="E2035" s="134"/>
      <c r="F2035" s="134"/>
      <c r="G2035" s="134"/>
      <c r="H2035" s="134"/>
      <c r="I2035" s="132"/>
      <c r="J2035" s="30"/>
      <c r="K2035" s="130"/>
      <c r="L2035" s="30"/>
      <c r="M2035" s="128"/>
      <c r="N2035" s="28"/>
      <c r="O2035" s="55"/>
      <c r="P2035" s="64"/>
    </row>
    <row r="2036" spans="1:16" ht="12.75" customHeight="1" x14ac:dyDescent="0.2">
      <c r="A2036" s="127" t="s">
        <v>1133</v>
      </c>
      <c r="B2036" s="135" t="s">
        <v>2751</v>
      </c>
      <c r="C2036" s="127" t="s">
        <v>58</v>
      </c>
      <c r="D2036" s="28"/>
      <c r="E2036" s="133">
        <v>43404</v>
      </c>
      <c r="F2036" s="133">
        <v>43405</v>
      </c>
      <c r="G2036" s="133">
        <v>43432</v>
      </c>
      <c r="H2036" s="133">
        <v>43417</v>
      </c>
      <c r="I2036" s="131" t="s">
        <v>16</v>
      </c>
      <c r="J2036" s="30"/>
      <c r="K2036" s="129" t="s">
        <v>94</v>
      </c>
      <c r="L2036" s="30"/>
      <c r="M2036" s="127" t="s">
        <v>14</v>
      </c>
      <c r="N2036" s="28"/>
      <c r="O2036" s="33"/>
      <c r="P2036" s="63"/>
    </row>
    <row r="2037" spans="1:16" ht="12.75" customHeight="1" x14ac:dyDescent="0.2">
      <c r="A2037" s="128"/>
      <c r="B2037" s="136"/>
      <c r="C2037" s="128"/>
      <c r="D2037" s="28"/>
      <c r="E2037" s="134"/>
      <c r="F2037" s="134"/>
      <c r="G2037" s="134"/>
      <c r="H2037" s="134"/>
      <c r="I2037" s="132"/>
      <c r="J2037" s="30"/>
      <c r="K2037" s="130"/>
      <c r="L2037" s="30"/>
      <c r="M2037" s="128"/>
      <c r="N2037" s="28"/>
      <c r="O2037" s="55"/>
      <c r="P2037" s="64"/>
    </row>
    <row r="2038" spans="1:16" ht="12.75" customHeight="1" x14ac:dyDescent="0.2">
      <c r="A2038" s="127" t="s">
        <v>1134</v>
      </c>
      <c r="B2038" s="135" t="s">
        <v>2752</v>
      </c>
      <c r="C2038" s="127" t="s">
        <v>58</v>
      </c>
      <c r="D2038" s="28"/>
      <c r="E2038" s="133">
        <v>43404</v>
      </c>
      <c r="F2038" s="133">
        <v>43405</v>
      </c>
      <c r="G2038" s="133">
        <v>43432</v>
      </c>
      <c r="H2038" s="133">
        <v>43409</v>
      </c>
      <c r="I2038" s="131" t="s">
        <v>16</v>
      </c>
      <c r="J2038" s="30"/>
      <c r="K2038" s="129" t="s">
        <v>94</v>
      </c>
      <c r="L2038" s="30"/>
      <c r="M2038" s="127" t="s">
        <v>14</v>
      </c>
      <c r="N2038" s="28"/>
      <c r="O2038" s="33"/>
      <c r="P2038" s="63" t="s">
        <v>2859</v>
      </c>
    </row>
    <row r="2039" spans="1:16" ht="12.75" customHeight="1" x14ac:dyDescent="0.2">
      <c r="A2039" s="128"/>
      <c r="B2039" s="136"/>
      <c r="C2039" s="128"/>
      <c r="D2039" s="28"/>
      <c r="E2039" s="134"/>
      <c r="F2039" s="134"/>
      <c r="G2039" s="134"/>
      <c r="H2039" s="134"/>
      <c r="I2039" s="132"/>
      <c r="J2039" s="30"/>
      <c r="K2039" s="130"/>
      <c r="L2039" s="30"/>
      <c r="M2039" s="128"/>
      <c r="N2039" s="28"/>
      <c r="O2039" s="55"/>
      <c r="P2039" s="64"/>
    </row>
    <row r="2040" spans="1:16" ht="12.75" customHeight="1" x14ac:dyDescent="0.2">
      <c r="A2040" s="127" t="s">
        <v>1135</v>
      </c>
      <c r="B2040" s="135" t="s">
        <v>2753</v>
      </c>
      <c r="C2040" s="127" t="s">
        <v>58</v>
      </c>
      <c r="D2040" s="28"/>
      <c r="E2040" s="133">
        <v>43404</v>
      </c>
      <c r="F2040" s="133">
        <v>43405</v>
      </c>
      <c r="G2040" s="133">
        <v>43432</v>
      </c>
      <c r="H2040" s="133">
        <v>43416</v>
      </c>
      <c r="I2040" s="131" t="s">
        <v>16</v>
      </c>
      <c r="J2040" s="30"/>
      <c r="K2040" s="129" t="s">
        <v>94</v>
      </c>
      <c r="L2040" s="30"/>
      <c r="M2040" s="127" t="s">
        <v>14</v>
      </c>
      <c r="N2040" s="28"/>
      <c r="O2040" s="33"/>
      <c r="P2040" s="63"/>
    </row>
    <row r="2041" spans="1:16" ht="12.75" customHeight="1" x14ac:dyDescent="0.2">
      <c r="A2041" s="128"/>
      <c r="B2041" s="136"/>
      <c r="C2041" s="128"/>
      <c r="D2041" s="28"/>
      <c r="E2041" s="134"/>
      <c r="F2041" s="134"/>
      <c r="G2041" s="134"/>
      <c r="H2041" s="134"/>
      <c r="I2041" s="132"/>
      <c r="J2041" s="30"/>
      <c r="K2041" s="130"/>
      <c r="L2041" s="30"/>
      <c r="M2041" s="128"/>
      <c r="N2041" s="28"/>
      <c r="O2041" s="55"/>
      <c r="P2041" s="64"/>
    </row>
    <row r="2042" spans="1:16" ht="12.75" customHeight="1" x14ac:dyDescent="0.2">
      <c r="A2042" s="127" t="s">
        <v>1136</v>
      </c>
      <c r="B2042" s="135" t="s">
        <v>2754</v>
      </c>
      <c r="C2042" s="127" t="s">
        <v>58</v>
      </c>
      <c r="D2042" s="28"/>
      <c r="E2042" s="133">
        <v>43404</v>
      </c>
      <c r="F2042" s="133">
        <v>43405</v>
      </c>
      <c r="G2042" s="133">
        <v>43432</v>
      </c>
      <c r="H2042" s="133">
        <v>43405</v>
      </c>
      <c r="I2042" s="131" t="s">
        <v>16</v>
      </c>
      <c r="J2042" s="30"/>
      <c r="K2042" s="129" t="s">
        <v>94</v>
      </c>
      <c r="L2042" s="30"/>
      <c r="M2042" s="127" t="s">
        <v>14</v>
      </c>
      <c r="N2042" s="28"/>
      <c r="O2042" s="33"/>
      <c r="P2042" s="63"/>
    </row>
    <row r="2043" spans="1:16" ht="12.75" customHeight="1" x14ac:dyDescent="0.2">
      <c r="A2043" s="128"/>
      <c r="B2043" s="136"/>
      <c r="C2043" s="128"/>
      <c r="D2043" s="28"/>
      <c r="E2043" s="134"/>
      <c r="F2043" s="134"/>
      <c r="G2043" s="134"/>
      <c r="H2043" s="134"/>
      <c r="I2043" s="132"/>
      <c r="J2043" s="30"/>
      <c r="K2043" s="130"/>
      <c r="L2043" s="30"/>
      <c r="M2043" s="128"/>
      <c r="N2043" s="28"/>
      <c r="O2043" s="55"/>
      <c r="P2043" s="64"/>
    </row>
    <row r="2044" spans="1:16" ht="12.75" customHeight="1" x14ac:dyDescent="0.2">
      <c r="A2044" s="127" t="s">
        <v>1137</v>
      </c>
      <c r="B2044" s="135" t="s">
        <v>2755</v>
      </c>
      <c r="C2044" s="127" t="s">
        <v>59</v>
      </c>
      <c r="D2044" s="28"/>
      <c r="E2044" s="133">
        <v>43405</v>
      </c>
      <c r="F2044" s="133">
        <v>43406</v>
      </c>
      <c r="G2044" s="133">
        <v>43433</v>
      </c>
      <c r="H2044" s="133">
        <v>43423</v>
      </c>
      <c r="I2044" s="131" t="s">
        <v>16</v>
      </c>
      <c r="J2044" s="30"/>
      <c r="K2044" s="129" t="s">
        <v>94</v>
      </c>
      <c r="L2044" s="30"/>
      <c r="M2044" s="127" t="s">
        <v>14</v>
      </c>
      <c r="N2044" s="28"/>
      <c r="O2044" s="33"/>
      <c r="P2044" s="63"/>
    </row>
    <row r="2045" spans="1:16" ht="12.75" customHeight="1" x14ac:dyDescent="0.2">
      <c r="A2045" s="128"/>
      <c r="B2045" s="136"/>
      <c r="C2045" s="128"/>
      <c r="D2045" s="28"/>
      <c r="E2045" s="134"/>
      <c r="F2045" s="134"/>
      <c r="G2045" s="134"/>
      <c r="H2045" s="134"/>
      <c r="I2045" s="132"/>
      <c r="J2045" s="30"/>
      <c r="K2045" s="130"/>
      <c r="L2045" s="30"/>
      <c r="M2045" s="128"/>
      <c r="N2045" s="28"/>
      <c r="O2045" s="55"/>
      <c r="P2045" s="64"/>
    </row>
    <row r="2046" spans="1:16" ht="12.75" customHeight="1" x14ac:dyDescent="0.2">
      <c r="A2046" s="127" t="s">
        <v>1138</v>
      </c>
      <c r="B2046" s="135" t="s">
        <v>2597</v>
      </c>
      <c r="C2046" s="127" t="s">
        <v>59</v>
      </c>
      <c r="D2046" s="28"/>
      <c r="E2046" s="133">
        <v>43405</v>
      </c>
      <c r="F2046" s="133">
        <v>43406</v>
      </c>
      <c r="G2046" s="133">
        <v>43433</v>
      </c>
      <c r="H2046" s="133">
        <v>43405</v>
      </c>
      <c r="I2046" s="131" t="s">
        <v>16</v>
      </c>
      <c r="J2046" s="30"/>
      <c r="K2046" s="129" t="s">
        <v>94</v>
      </c>
      <c r="L2046" s="30"/>
      <c r="M2046" s="127" t="s">
        <v>17</v>
      </c>
      <c r="N2046" s="28"/>
      <c r="O2046" s="33" t="s">
        <v>82</v>
      </c>
      <c r="P2046" s="63"/>
    </row>
    <row r="2047" spans="1:16" ht="12.75" customHeight="1" x14ac:dyDescent="0.2">
      <c r="A2047" s="128"/>
      <c r="B2047" s="136"/>
      <c r="C2047" s="128"/>
      <c r="D2047" s="28"/>
      <c r="E2047" s="134"/>
      <c r="F2047" s="134"/>
      <c r="G2047" s="134"/>
      <c r="H2047" s="134"/>
      <c r="I2047" s="132"/>
      <c r="J2047" s="30"/>
      <c r="K2047" s="130"/>
      <c r="L2047" s="30"/>
      <c r="M2047" s="128"/>
      <c r="N2047" s="28"/>
      <c r="O2047" s="55"/>
      <c r="P2047" s="64"/>
    </row>
    <row r="2048" spans="1:16" ht="12.75" customHeight="1" x14ac:dyDescent="0.2">
      <c r="A2048" s="127" t="s">
        <v>1139</v>
      </c>
      <c r="B2048" s="135" t="s">
        <v>2756</v>
      </c>
      <c r="C2048" s="127" t="s">
        <v>59</v>
      </c>
      <c r="D2048" s="28"/>
      <c r="E2048" s="133">
        <v>43405</v>
      </c>
      <c r="F2048" s="133">
        <v>43406</v>
      </c>
      <c r="G2048" s="133">
        <v>43433</v>
      </c>
      <c r="H2048" s="133">
        <v>43419</v>
      </c>
      <c r="I2048" s="131" t="s">
        <v>16</v>
      </c>
      <c r="J2048" s="30"/>
      <c r="K2048" s="129" t="s">
        <v>94</v>
      </c>
      <c r="L2048" s="30"/>
      <c r="M2048" s="127" t="s">
        <v>17</v>
      </c>
      <c r="N2048" s="28"/>
      <c r="O2048" s="33" t="s">
        <v>20</v>
      </c>
      <c r="P2048" s="63"/>
    </row>
    <row r="2049" spans="1:16" ht="12.75" customHeight="1" x14ac:dyDescent="0.2">
      <c r="A2049" s="128"/>
      <c r="B2049" s="136"/>
      <c r="C2049" s="128"/>
      <c r="D2049" s="28"/>
      <c r="E2049" s="134"/>
      <c r="F2049" s="134"/>
      <c r="G2049" s="134"/>
      <c r="H2049" s="134"/>
      <c r="I2049" s="132"/>
      <c r="J2049" s="30"/>
      <c r="K2049" s="130"/>
      <c r="L2049" s="30"/>
      <c r="M2049" s="128"/>
      <c r="N2049" s="28"/>
      <c r="O2049" s="55"/>
      <c r="P2049" s="64"/>
    </row>
    <row r="2050" spans="1:16" ht="12.75" customHeight="1" x14ac:dyDescent="0.2">
      <c r="A2050" s="127" t="s">
        <v>1140</v>
      </c>
      <c r="B2050" s="135" t="s">
        <v>2757</v>
      </c>
      <c r="C2050" s="127" t="s">
        <v>59</v>
      </c>
      <c r="D2050" s="28"/>
      <c r="E2050" s="133">
        <v>43405</v>
      </c>
      <c r="F2050" s="133">
        <v>43406</v>
      </c>
      <c r="G2050" s="133">
        <v>43433</v>
      </c>
      <c r="H2050" s="133">
        <v>43405</v>
      </c>
      <c r="I2050" s="131" t="s">
        <v>16</v>
      </c>
      <c r="J2050" s="30"/>
      <c r="K2050" s="129" t="s">
        <v>94</v>
      </c>
      <c r="L2050" s="30"/>
      <c r="M2050" s="127" t="s">
        <v>14</v>
      </c>
      <c r="N2050" s="28"/>
      <c r="O2050" s="33"/>
      <c r="P2050" s="63"/>
    </row>
    <row r="2051" spans="1:16" ht="12.75" customHeight="1" x14ac:dyDescent="0.2">
      <c r="A2051" s="128"/>
      <c r="B2051" s="136"/>
      <c r="C2051" s="128"/>
      <c r="D2051" s="28"/>
      <c r="E2051" s="134"/>
      <c r="F2051" s="134"/>
      <c r="G2051" s="134"/>
      <c r="H2051" s="134"/>
      <c r="I2051" s="132"/>
      <c r="J2051" s="30"/>
      <c r="K2051" s="130"/>
      <c r="L2051" s="30"/>
      <c r="M2051" s="128"/>
      <c r="N2051" s="28"/>
      <c r="O2051" s="55"/>
      <c r="P2051" s="64"/>
    </row>
    <row r="2052" spans="1:16" ht="12.75" customHeight="1" x14ac:dyDescent="0.2">
      <c r="A2052" s="127" t="s">
        <v>1141</v>
      </c>
      <c r="B2052" s="135" t="s">
        <v>2758</v>
      </c>
      <c r="C2052" s="127" t="s">
        <v>59</v>
      </c>
      <c r="D2052" s="28"/>
      <c r="E2052" s="133">
        <v>43405</v>
      </c>
      <c r="F2052" s="133">
        <v>43406</v>
      </c>
      <c r="G2052" s="133">
        <v>43433</v>
      </c>
      <c r="H2052" s="133">
        <v>43419</v>
      </c>
      <c r="I2052" s="131" t="s">
        <v>16</v>
      </c>
      <c r="J2052" s="30"/>
      <c r="K2052" s="129" t="s">
        <v>94</v>
      </c>
      <c r="L2052" s="30"/>
      <c r="M2052" s="127" t="s">
        <v>17</v>
      </c>
      <c r="N2052" s="28"/>
      <c r="O2052" s="33" t="s">
        <v>82</v>
      </c>
      <c r="P2052" s="63"/>
    </row>
    <row r="2053" spans="1:16" ht="12.75" customHeight="1" x14ac:dyDescent="0.2">
      <c r="A2053" s="128"/>
      <c r="B2053" s="136"/>
      <c r="C2053" s="128"/>
      <c r="D2053" s="28"/>
      <c r="E2053" s="134"/>
      <c r="F2053" s="134"/>
      <c r="G2053" s="134"/>
      <c r="H2053" s="134"/>
      <c r="I2053" s="132"/>
      <c r="J2053" s="30"/>
      <c r="K2053" s="130"/>
      <c r="L2053" s="30"/>
      <c r="M2053" s="128"/>
      <c r="N2053" s="28"/>
      <c r="O2053" s="55" t="s">
        <v>21</v>
      </c>
      <c r="P2053" s="64"/>
    </row>
    <row r="2054" spans="1:16" ht="12.75" customHeight="1" x14ac:dyDescent="0.2">
      <c r="A2054" s="127" t="s">
        <v>1142</v>
      </c>
      <c r="B2054" s="135" t="s">
        <v>2759</v>
      </c>
      <c r="C2054" s="127" t="s">
        <v>59</v>
      </c>
      <c r="D2054" s="28"/>
      <c r="E2054" s="133">
        <v>43405</v>
      </c>
      <c r="F2054" s="133">
        <v>43406</v>
      </c>
      <c r="G2054" s="133">
        <v>43433</v>
      </c>
      <c r="H2054" s="133"/>
      <c r="I2054" s="131" t="s">
        <v>28</v>
      </c>
      <c r="J2054" s="30"/>
      <c r="K2054" s="129" t="s">
        <v>86</v>
      </c>
      <c r="L2054" s="30"/>
      <c r="M2054" s="127" t="s">
        <v>73</v>
      </c>
      <c r="N2054" s="28"/>
      <c r="O2054" s="33"/>
      <c r="P2054" s="63"/>
    </row>
    <row r="2055" spans="1:16" ht="12.75" customHeight="1" x14ac:dyDescent="0.2">
      <c r="A2055" s="128"/>
      <c r="B2055" s="136"/>
      <c r="C2055" s="128"/>
      <c r="D2055" s="28"/>
      <c r="E2055" s="134"/>
      <c r="F2055" s="134"/>
      <c r="G2055" s="134"/>
      <c r="H2055" s="134"/>
      <c r="I2055" s="132"/>
      <c r="J2055" s="30"/>
      <c r="K2055" s="130"/>
      <c r="L2055" s="30"/>
      <c r="M2055" s="128"/>
      <c r="N2055" s="28"/>
      <c r="O2055" s="55"/>
      <c r="P2055" s="64"/>
    </row>
    <row r="2056" spans="1:16" ht="12.75" customHeight="1" x14ac:dyDescent="0.2">
      <c r="A2056" s="127" t="s">
        <v>1143</v>
      </c>
      <c r="B2056" s="135" t="s">
        <v>2760</v>
      </c>
      <c r="C2056" s="127" t="s">
        <v>59</v>
      </c>
      <c r="D2056" s="28"/>
      <c r="E2056" s="133">
        <v>43405</v>
      </c>
      <c r="F2056" s="133">
        <v>43406</v>
      </c>
      <c r="G2056" s="133">
        <v>43433</v>
      </c>
      <c r="H2056" s="133">
        <v>43418</v>
      </c>
      <c r="I2056" s="131" t="s">
        <v>16</v>
      </c>
      <c r="J2056" s="30"/>
      <c r="K2056" s="129" t="s">
        <v>94</v>
      </c>
      <c r="L2056" s="30"/>
      <c r="M2056" s="127" t="s">
        <v>17</v>
      </c>
      <c r="N2056" s="28"/>
      <c r="O2056" s="33" t="s">
        <v>27</v>
      </c>
      <c r="P2056" s="63"/>
    </row>
    <row r="2057" spans="1:16" ht="12.75" customHeight="1" x14ac:dyDescent="0.2">
      <c r="A2057" s="128"/>
      <c r="B2057" s="136"/>
      <c r="C2057" s="128"/>
      <c r="D2057" s="28"/>
      <c r="E2057" s="134"/>
      <c r="F2057" s="134"/>
      <c r="G2057" s="134"/>
      <c r="H2057" s="134"/>
      <c r="I2057" s="132"/>
      <c r="J2057" s="30"/>
      <c r="K2057" s="130"/>
      <c r="L2057" s="30"/>
      <c r="M2057" s="128"/>
      <c r="N2057" s="28"/>
      <c r="O2057" s="55"/>
      <c r="P2057" s="64"/>
    </row>
    <row r="2058" spans="1:16" ht="12.75" customHeight="1" x14ac:dyDescent="0.2">
      <c r="A2058" s="127" t="s">
        <v>1144</v>
      </c>
      <c r="B2058" s="135" t="s">
        <v>2761</v>
      </c>
      <c r="C2058" s="127" t="s">
        <v>59</v>
      </c>
      <c r="D2058" s="28"/>
      <c r="E2058" s="133">
        <v>43405</v>
      </c>
      <c r="F2058" s="133">
        <v>43406</v>
      </c>
      <c r="G2058" s="133">
        <v>43433</v>
      </c>
      <c r="H2058" s="133">
        <v>43416</v>
      </c>
      <c r="I2058" s="131" t="s">
        <v>16</v>
      </c>
      <c r="J2058" s="30"/>
      <c r="K2058" s="129" t="s">
        <v>94</v>
      </c>
      <c r="L2058" s="30"/>
      <c r="M2058" s="127" t="s">
        <v>15</v>
      </c>
      <c r="N2058" s="28"/>
      <c r="O2058" s="33"/>
      <c r="P2058" s="63"/>
    </row>
    <row r="2059" spans="1:16" ht="12.75" customHeight="1" x14ac:dyDescent="0.2">
      <c r="A2059" s="128"/>
      <c r="B2059" s="136"/>
      <c r="C2059" s="128"/>
      <c r="D2059" s="28"/>
      <c r="E2059" s="134"/>
      <c r="F2059" s="134"/>
      <c r="G2059" s="134"/>
      <c r="H2059" s="134"/>
      <c r="I2059" s="132"/>
      <c r="J2059" s="30"/>
      <c r="K2059" s="130"/>
      <c r="L2059" s="30"/>
      <c r="M2059" s="128"/>
      <c r="N2059" s="28"/>
      <c r="O2059" s="55"/>
      <c r="P2059" s="64"/>
    </row>
    <row r="2060" spans="1:16" ht="12.75" customHeight="1" x14ac:dyDescent="0.2">
      <c r="A2060" s="127" t="s">
        <v>1145</v>
      </c>
      <c r="B2060" s="135" t="s">
        <v>2762</v>
      </c>
      <c r="C2060" s="127" t="s">
        <v>59</v>
      </c>
      <c r="D2060" s="28"/>
      <c r="E2060" s="133">
        <v>43406</v>
      </c>
      <c r="F2060" s="133">
        <v>43409</v>
      </c>
      <c r="G2060" s="133">
        <v>43434</v>
      </c>
      <c r="H2060" s="133">
        <v>43420</v>
      </c>
      <c r="I2060" s="131" t="s">
        <v>16</v>
      </c>
      <c r="J2060" s="30"/>
      <c r="K2060" s="129" t="s">
        <v>94</v>
      </c>
      <c r="L2060" s="30"/>
      <c r="M2060" s="127" t="s">
        <v>23</v>
      </c>
      <c r="N2060" s="28"/>
      <c r="O2060" s="33"/>
      <c r="P2060" s="63"/>
    </row>
    <row r="2061" spans="1:16" ht="12.75" customHeight="1" x14ac:dyDescent="0.2">
      <c r="A2061" s="128"/>
      <c r="B2061" s="136"/>
      <c r="C2061" s="128"/>
      <c r="D2061" s="28"/>
      <c r="E2061" s="134"/>
      <c r="F2061" s="134"/>
      <c r="G2061" s="134"/>
      <c r="H2061" s="134"/>
      <c r="I2061" s="132"/>
      <c r="J2061" s="30"/>
      <c r="K2061" s="130"/>
      <c r="L2061" s="30"/>
      <c r="M2061" s="128"/>
      <c r="N2061" s="28"/>
      <c r="O2061" s="55"/>
      <c r="P2061" s="64"/>
    </row>
    <row r="2062" spans="1:16" ht="12.75" customHeight="1" x14ac:dyDescent="0.2">
      <c r="A2062" s="127" t="s">
        <v>1146</v>
      </c>
      <c r="B2062" s="135" t="s">
        <v>2763</v>
      </c>
      <c r="C2062" s="127" t="s">
        <v>59</v>
      </c>
      <c r="D2062" s="28"/>
      <c r="E2062" s="133">
        <v>43406</v>
      </c>
      <c r="F2062" s="133">
        <v>43409</v>
      </c>
      <c r="G2062" s="133">
        <v>43434</v>
      </c>
      <c r="H2062" s="133">
        <v>43417</v>
      </c>
      <c r="I2062" s="131" t="s">
        <v>16</v>
      </c>
      <c r="J2062" s="30"/>
      <c r="K2062" s="129" t="s">
        <v>94</v>
      </c>
      <c r="L2062" s="30"/>
      <c r="M2062" s="127" t="s">
        <v>14</v>
      </c>
      <c r="N2062" s="28"/>
      <c r="O2062" s="33"/>
      <c r="P2062" s="63"/>
    </row>
    <row r="2063" spans="1:16" ht="12.75" customHeight="1" x14ac:dyDescent="0.2">
      <c r="A2063" s="128"/>
      <c r="B2063" s="136"/>
      <c r="C2063" s="128"/>
      <c r="D2063" s="28"/>
      <c r="E2063" s="134"/>
      <c r="F2063" s="134"/>
      <c r="G2063" s="134"/>
      <c r="H2063" s="134"/>
      <c r="I2063" s="132"/>
      <c r="J2063" s="30"/>
      <c r="K2063" s="130"/>
      <c r="L2063" s="30"/>
      <c r="M2063" s="128"/>
      <c r="N2063" s="28"/>
      <c r="O2063" s="55"/>
      <c r="P2063" s="64"/>
    </row>
    <row r="2064" spans="1:16" ht="12.75" customHeight="1" x14ac:dyDescent="0.2">
      <c r="A2064" s="127" t="s">
        <v>1147</v>
      </c>
      <c r="B2064" s="135" t="s">
        <v>2764</v>
      </c>
      <c r="C2064" s="127" t="s">
        <v>59</v>
      </c>
      <c r="D2064" s="28"/>
      <c r="E2064" s="133">
        <v>43406</v>
      </c>
      <c r="F2064" s="133">
        <v>43409</v>
      </c>
      <c r="G2064" s="133">
        <v>43434</v>
      </c>
      <c r="H2064" s="133">
        <v>43420</v>
      </c>
      <c r="I2064" s="131" t="s">
        <v>16</v>
      </c>
      <c r="J2064" s="30"/>
      <c r="K2064" s="129" t="s">
        <v>94</v>
      </c>
      <c r="L2064" s="30"/>
      <c r="M2064" s="127" t="s">
        <v>70</v>
      </c>
      <c r="N2064" s="28"/>
      <c r="O2064" s="33"/>
      <c r="P2064" s="63"/>
    </row>
    <row r="2065" spans="1:16" ht="12.75" customHeight="1" x14ac:dyDescent="0.2">
      <c r="A2065" s="128"/>
      <c r="B2065" s="136"/>
      <c r="C2065" s="128"/>
      <c r="D2065" s="28"/>
      <c r="E2065" s="134"/>
      <c r="F2065" s="134"/>
      <c r="G2065" s="134"/>
      <c r="H2065" s="134"/>
      <c r="I2065" s="132"/>
      <c r="J2065" s="30"/>
      <c r="K2065" s="130"/>
      <c r="L2065" s="30"/>
      <c r="M2065" s="128"/>
      <c r="N2065" s="28"/>
      <c r="O2065" s="55"/>
      <c r="P2065" s="64"/>
    </row>
    <row r="2066" spans="1:16" ht="12.75" customHeight="1" x14ac:dyDescent="0.2">
      <c r="A2066" s="127" t="s">
        <v>1148</v>
      </c>
      <c r="B2066" s="135" t="s">
        <v>2765</v>
      </c>
      <c r="C2066" s="127" t="s">
        <v>59</v>
      </c>
      <c r="D2066" s="28"/>
      <c r="E2066" s="133">
        <v>43406</v>
      </c>
      <c r="F2066" s="133">
        <v>43409</v>
      </c>
      <c r="G2066" s="133">
        <v>43434</v>
      </c>
      <c r="H2066" s="133">
        <v>43420</v>
      </c>
      <c r="I2066" s="131" t="s">
        <v>16</v>
      </c>
      <c r="J2066" s="30"/>
      <c r="K2066" s="129" t="s">
        <v>94</v>
      </c>
      <c r="L2066" s="30"/>
      <c r="M2066" s="127" t="s">
        <v>17</v>
      </c>
      <c r="N2066" s="28"/>
      <c r="O2066" s="33" t="s">
        <v>20</v>
      </c>
      <c r="P2066" s="63"/>
    </row>
    <row r="2067" spans="1:16" ht="12.75" customHeight="1" x14ac:dyDescent="0.2">
      <c r="A2067" s="128"/>
      <c r="B2067" s="136"/>
      <c r="C2067" s="128"/>
      <c r="D2067" s="28"/>
      <c r="E2067" s="134"/>
      <c r="F2067" s="134"/>
      <c r="G2067" s="134"/>
      <c r="H2067" s="134"/>
      <c r="I2067" s="132"/>
      <c r="J2067" s="30"/>
      <c r="K2067" s="130"/>
      <c r="L2067" s="30"/>
      <c r="M2067" s="128"/>
      <c r="N2067" s="28"/>
      <c r="O2067" s="55"/>
      <c r="P2067" s="64"/>
    </row>
    <row r="2068" spans="1:16" ht="12.75" customHeight="1" x14ac:dyDescent="0.2">
      <c r="A2068" s="127" t="s">
        <v>1149</v>
      </c>
      <c r="B2068" s="135" t="s">
        <v>2766</v>
      </c>
      <c r="C2068" s="127" t="s">
        <v>59</v>
      </c>
      <c r="D2068" s="28"/>
      <c r="E2068" s="133">
        <v>43409</v>
      </c>
      <c r="F2068" s="133">
        <v>43410</v>
      </c>
      <c r="G2068" s="133">
        <v>43437</v>
      </c>
      <c r="H2068" s="133">
        <v>43410</v>
      </c>
      <c r="I2068" s="131" t="s">
        <v>16</v>
      </c>
      <c r="J2068" s="30"/>
      <c r="K2068" s="129" t="s">
        <v>94</v>
      </c>
      <c r="L2068" s="30"/>
      <c r="M2068" s="127" t="s">
        <v>14</v>
      </c>
      <c r="N2068" s="28"/>
      <c r="O2068" s="33"/>
      <c r="P2068" s="63"/>
    </row>
    <row r="2069" spans="1:16" ht="12.75" customHeight="1" x14ac:dyDescent="0.2">
      <c r="A2069" s="128"/>
      <c r="B2069" s="136"/>
      <c r="C2069" s="128"/>
      <c r="D2069" s="28"/>
      <c r="E2069" s="134"/>
      <c r="F2069" s="134"/>
      <c r="G2069" s="134"/>
      <c r="H2069" s="134"/>
      <c r="I2069" s="132"/>
      <c r="J2069" s="30"/>
      <c r="K2069" s="130"/>
      <c r="L2069" s="30"/>
      <c r="M2069" s="128"/>
      <c r="N2069" s="28"/>
      <c r="O2069" s="55"/>
      <c r="P2069" s="64"/>
    </row>
    <row r="2070" spans="1:16" ht="12.75" customHeight="1" x14ac:dyDescent="0.2">
      <c r="A2070" s="127" t="s">
        <v>1150</v>
      </c>
      <c r="B2070" s="135" t="s">
        <v>2767</v>
      </c>
      <c r="C2070" s="127" t="s">
        <v>59</v>
      </c>
      <c r="D2070" s="28"/>
      <c r="E2070" s="133">
        <v>43410</v>
      </c>
      <c r="F2070" s="133">
        <v>43411</v>
      </c>
      <c r="G2070" s="133">
        <v>43438</v>
      </c>
      <c r="H2070" s="133">
        <v>43416</v>
      </c>
      <c r="I2070" s="131" t="s">
        <v>16</v>
      </c>
      <c r="J2070" s="30"/>
      <c r="K2070" s="129" t="s">
        <v>94</v>
      </c>
      <c r="L2070" s="30"/>
      <c r="M2070" s="127" t="s">
        <v>14</v>
      </c>
      <c r="N2070" s="28"/>
      <c r="O2070" s="33"/>
      <c r="P2070" s="63"/>
    </row>
    <row r="2071" spans="1:16" ht="12.75" customHeight="1" x14ac:dyDescent="0.2">
      <c r="A2071" s="128"/>
      <c r="B2071" s="136"/>
      <c r="C2071" s="128"/>
      <c r="D2071" s="28"/>
      <c r="E2071" s="134"/>
      <c r="F2071" s="134"/>
      <c r="G2071" s="134"/>
      <c r="H2071" s="134"/>
      <c r="I2071" s="132"/>
      <c r="J2071" s="30"/>
      <c r="K2071" s="130"/>
      <c r="L2071" s="30"/>
      <c r="M2071" s="128"/>
      <c r="N2071" s="28"/>
      <c r="O2071" s="55"/>
      <c r="P2071" s="64"/>
    </row>
    <row r="2072" spans="1:16" ht="12.75" customHeight="1" x14ac:dyDescent="0.2">
      <c r="A2072" s="127" t="s">
        <v>1151</v>
      </c>
      <c r="B2072" s="135" t="s">
        <v>2768</v>
      </c>
      <c r="C2072" s="127" t="s">
        <v>59</v>
      </c>
      <c r="D2072" s="28"/>
      <c r="E2072" s="133">
        <v>43410</v>
      </c>
      <c r="F2072" s="133">
        <v>43411</v>
      </c>
      <c r="G2072" s="133">
        <v>43438</v>
      </c>
      <c r="H2072" s="133">
        <v>43439</v>
      </c>
      <c r="I2072" s="131" t="s">
        <v>28</v>
      </c>
      <c r="J2072" s="30"/>
      <c r="K2072" s="129" t="s">
        <v>94</v>
      </c>
      <c r="L2072" s="30"/>
      <c r="M2072" s="127" t="s">
        <v>14</v>
      </c>
      <c r="N2072" s="28"/>
      <c r="O2072" s="33"/>
      <c r="P2072" s="63"/>
    </row>
    <row r="2073" spans="1:16" ht="12.75" customHeight="1" x14ac:dyDescent="0.2">
      <c r="A2073" s="128"/>
      <c r="B2073" s="136"/>
      <c r="C2073" s="128"/>
      <c r="D2073" s="28"/>
      <c r="E2073" s="134"/>
      <c r="F2073" s="134"/>
      <c r="G2073" s="134"/>
      <c r="H2073" s="134"/>
      <c r="I2073" s="132"/>
      <c r="J2073" s="30"/>
      <c r="K2073" s="130"/>
      <c r="L2073" s="30"/>
      <c r="M2073" s="128"/>
      <c r="N2073" s="28"/>
      <c r="O2073" s="55"/>
      <c r="P2073" s="64"/>
    </row>
    <row r="2074" spans="1:16" ht="12.75" customHeight="1" x14ac:dyDescent="0.2">
      <c r="A2074" s="127" t="s">
        <v>1152</v>
      </c>
      <c r="B2074" s="135" t="s">
        <v>2769</v>
      </c>
      <c r="C2074" s="127" t="s">
        <v>59</v>
      </c>
      <c r="D2074" s="28"/>
      <c r="E2074" s="133">
        <v>43410</v>
      </c>
      <c r="F2074" s="133">
        <v>43411</v>
      </c>
      <c r="G2074" s="133">
        <v>43438</v>
      </c>
      <c r="H2074" s="133">
        <v>43417</v>
      </c>
      <c r="I2074" s="131" t="s">
        <v>16</v>
      </c>
      <c r="J2074" s="30"/>
      <c r="K2074" s="129" t="s">
        <v>94</v>
      </c>
      <c r="L2074" s="30"/>
      <c r="M2074" s="127" t="s">
        <v>14</v>
      </c>
      <c r="N2074" s="28"/>
      <c r="O2074" s="33"/>
      <c r="P2074" s="63"/>
    </row>
    <row r="2075" spans="1:16" ht="12.75" customHeight="1" x14ac:dyDescent="0.2">
      <c r="A2075" s="128"/>
      <c r="B2075" s="136"/>
      <c r="C2075" s="128"/>
      <c r="D2075" s="28"/>
      <c r="E2075" s="134"/>
      <c r="F2075" s="134"/>
      <c r="G2075" s="134"/>
      <c r="H2075" s="134"/>
      <c r="I2075" s="132"/>
      <c r="J2075" s="30"/>
      <c r="K2075" s="130"/>
      <c r="L2075" s="30"/>
      <c r="M2075" s="128"/>
      <c r="N2075" s="28"/>
      <c r="O2075" s="55"/>
      <c r="P2075" s="64"/>
    </row>
    <row r="2076" spans="1:16" ht="12.75" customHeight="1" x14ac:dyDescent="0.2">
      <c r="A2076" s="127" t="s">
        <v>1153</v>
      </c>
      <c r="B2076" s="135" t="s">
        <v>2770</v>
      </c>
      <c r="C2076" s="127" t="s">
        <v>59</v>
      </c>
      <c r="D2076" s="28"/>
      <c r="E2076" s="133">
        <v>43410</v>
      </c>
      <c r="F2076" s="133">
        <v>43411</v>
      </c>
      <c r="G2076" s="133">
        <v>43438</v>
      </c>
      <c r="H2076" s="133">
        <v>43411</v>
      </c>
      <c r="I2076" s="131" t="s">
        <v>16</v>
      </c>
      <c r="J2076" s="30"/>
      <c r="K2076" s="129" t="s">
        <v>94</v>
      </c>
      <c r="L2076" s="30"/>
      <c r="M2076" s="127" t="s">
        <v>17</v>
      </c>
      <c r="N2076" s="28"/>
      <c r="O2076" s="33" t="s">
        <v>82</v>
      </c>
      <c r="P2076" s="63"/>
    </row>
    <row r="2077" spans="1:16" ht="12.75" customHeight="1" x14ac:dyDescent="0.2">
      <c r="A2077" s="128"/>
      <c r="B2077" s="136"/>
      <c r="C2077" s="128"/>
      <c r="D2077" s="28"/>
      <c r="E2077" s="134"/>
      <c r="F2077" s="134"/>
      <c r="G2077" s="134"/>
      <c r="H2077" s="134"/>
      <c r="I2077" s="132"/>
      <c r="J2077" s="30"/>
      <c r="K2077" s="130"/>
      <c r="L2077" s="30"/>
      <c r="M2077" s="128"/>
      <c r="N2077" s="28"/>
      <c r="O2077" s="55"/>
      <c r="P2077" s="64"/>
    </row>
    <row r="2078" spans="1:16" ht="12.75" customHeight="1" x14ac:dyDescent="0.2">
      <c r="A2078" s="127" t="s">
        <v>1154</v>
      </c>
      <c r="B2078" s="135" t="s">
        <v>2466</v>
      </c>
      <c r="C2078" s="127" t="s">
        <v>59</v>
      </c>
      <c r="D2078" s="28"/>
      <c r="E2078" s="133">
        <v>43411</v>
      </c>
      <c r="F2078" s="133">
        <v>43412</v>
      </c>
      <c r="G2078" s="133">
        <v>43439</v>
      </c>
      <c r="H2078" s="133">
        <v>43503</v>
      </c>
      <c r="I2078" s="131" t="s">
        <v>28</v>
      </c>
      <c r="J2078" s="30"/>
      <c r="K2078" s="129" t="s">
        <v>94</v>
      </c>
      <c r="L2078" s="30"/>
      <c r="M2078" s="127" t="s">
        <v>14</v>
      </c>
      <c r="N2078" s="28"/>
      <c r="O2078" s="33"/>
      <c r="P2078" s="63"/>
    </row>
    <row r="2079" spans="1:16" ht="12.75" customHeight="1" x14ac:dyDescent="0.2">
      <c r="A2079" s="128"/>
      <c r="B2079" s="136"/>
      <c r="C2079" s="128"/>
      <c r="D2079" s="28"/>
      <c r="E2079" s="134"/>
      <c r="F2079" s="134"/>
      <c r="G2079" s="134"/>
      <c r="H2079" s="134"/>
      <c r="I2079" s="132"/>
      <c r="J2079" s="30"/>
      <c r="K2079" s="130"/>
      <c r="L2079" s="30"/>
      <c r="M2079" s="128"/>
      <c r="N2079" s="28"/>
      <c r="O2079" s="55"/>
      <c r="P2079" s="64"/>
    </row>
    <row r="2080" spans="1:16" ht="12.75" customHeight="1" x14ac:dyDescent="0.2">
      <c r="A2080" s="127" t="s">
        <v>1155</v>
      </c>
      <c r="B2080" s="135" t="s">
        <v>2771</v>
      </c>
      <c r="C2080" s="127" t="s">
        <v>59</v>
      </c>
      <c r="D2080" s="28"/>
      <c r="E2080" s="133">
        <v>43411</v>
      </c>
      <c r="F2080" s="133">
        <v>43412</v>
      </c>
      <c r="G2080" s="133">
        <v>43439</v>
      </c>
      <c r="H2080" s="133">
        <v>43416</v>
      </c>
      <c r="I2080" s="131" t="s">
        <v>16</v>
      </c>
      <c r="J2080" s="30"/>
      <c r="K2080" s="129" t="s">
        <v>94</v>
      </c>
      <c r="L2080" s="30"/>
      <c r="M2080" s="127" t="s">
        <v>14</v>
      </c>
      <c r="N2080" s="28"/>
      <c r="O2080" s="33"/>
      <c r="P2080" s="63"/>
    </row>
    <row r="2081" spans="1:16" ht="12.75" customHeight="1" x14ac:dyDescent="0.2">
      <c r="A2081" s="128"/>
      <c r="B2081" s="136"/>
      <c r="C2081" s="128"/>
      <c r="D2081" s="28"/>
      <c r="E2081" s="134"/>
      <c r="F2081" s="134"/>
      <c r="G2081" s="134"/>
      <c r="H2081" s="134"/>
      <c r="I2081" s="132"/>
      <c r="J2081" s="30"/>
      <c r="K2081" s="130"/>
      <c r="L2081" s="30"/>
      <c r="M2081" s="128"/>
      <c r="N2081" s="28"/>
      <c r="O2081" s="55"/>
      <c r="P2081" s="64"/>
    </row>
    <row r="2082" spans="1:16" ht="12.75" customHeight="1" x14ac:dyDescent="0.2">
      <c r="A2082" s="127" t="s">
        <v>1156</v>
      </c>
      <c r="B2082" s="135" t="s">
        <v>2772</v>
      </c>
      <c r="C2082" s="127" t="s">
        <v>59</v>
      </c>
      <c r="D2082" s="28"/>
      <c r="E2082" s="133">
        <v>43411</v>
      </c>
      <c r="F2082" s="133">
        <v>43412</v>
      </c>
      <c r="G2082" s="133">
        <v>43439</v>
      </c>
      <c r="H2082" s="133">
        <v>43425</v>
      </c>
      <c r="I2082" s="131" t="s">
        <v>16</v>
      </c>
      <c r="J2082" s="30"/>
      <c r="K2082" s="129" t="s">
        <v>94</v>
      </c>
      <c r="L2082" s="30"/>
      <c r="M2082" s="127" t="s">
        <v>14</v>
      </c>
      <c r="N2082" s="28"/>
      <c r="O2082" s="33"/>
      <c r="P2082" s="63"/>
    </row>
    <row r="2083" spans="1:16" ht="12.75" customHeight="1" x14ac:dyDescent="0.2">
      <c r="A2083" s="128"/>
      <c r="B2083" s="136"/>
      <c r="C2083" s="128"/>
      <c r="D2083" s="28"/>
      <c r="E2083" s="134"/>
      <c r="F2083" s="134"/>
      <c r="G2083" s="134"/>
      <c r="H2083" s="134"/>
      <c r="I2083" s="132"/>
      <c r="J2083" s="30"/>
      <c r="K2083" s="130"/>
      <c r="L2083" s="30"/>
      <c r="M2083" s="128"/>
      <c r="N2083" s="28"/>
      <c r="O2083" s="55"/>
      <c r="P2083" s="64"/>
    </row>
    <row r="2084" spans="1:16" ht="12.75" customHeight="1" x14ac:dyDescent="0.2">
      <c r="A2084" s="127" t="s">
        <v>1157</v>
      </c>
      <c r="B2084" s="135" t="s">
        <v>2773</v>
      </c>
      <c r="C2084" s="127" t="s">
        <v>59</v>
      </c>
      <c r="D2084" s="28"/>
      <c r="E2084" s="133">
        <v>43411</v>
      </c>
      <c r="F2084" s="133">
        <v>43412</v>
      </c>
      <c r="G2084" s="133">
        <v>43439</v>
      </c>
      <c r="H2084" s="133">
        <v>43425</v>
      </c>
      <c r="I2084" s="131" t="s">
        <v>16</v>
      </c>
      <c r="J2084" s="30"/>
      <c r="K2084" s="129" t="s">
        <v>94</v>
      </c>
      <c r="L2084" s="30"/>
      <c r="M2084" s="127" t="s">
        <v>14</v>
      </c>
      <c r="N2084" s="28"/>
      <c r="O2084" s="33"/>
      <c r="P2084" s="63"/>
    </row>
    <row r="2085" spans="1:16" ht="12.75" customHeight="1" x14ac:dyDescent="0.2">
      <c r="A2085" s="128"/>
      <c r="B2085" s="136"/>
      <c r="C2085" s="128"/>
      <c r="D2085" s="28"/>
      <c r="E2085" s="134"/>
      <c r="F2085" s="134"/>
      <c r="G2085" s="134"/>
      <c r="H2085" s="134"/>
      <c r="I2085" s="132"/>
      <c r="J2085" s="30"/>
      <c r="K2085" s="130"/>
      <c r="L2085" s="30"/>
      <c r="M2085" s="128"/>
      <c r="N2085" s="28"/>
      <c r="O2085" s="55"/>
      <c r="P2085" s="64"/>
    </row>
    <row r="2086" spans="1:16" ht="12.75" customHeight="1" x14ac:dyDescent="0.2">
      <c r="A2086" s="127" t="s">
        <v>1158</v>
      </c>
      <c r="B2086" s="135" t="s">
        <v>2776</v>
      </c>
      <c r="C2086" s="127" t="s">
        <v>59</v>
      </c>
      <c r="D2086" s="28"/>
      <c r="E2086" s="133">
        <v>43412</v>
      </c>
      <c r="F2086" s="133">
        <v>43413</v>
      </c>
      <c r="G2086" s="133">
        <v>43440</v>
      </c>
      <c r="H2086" s="133">
        <v>43419</v>
      </c>
      <c r="I2086" s="131" t="s">
        <v>16</v>
      </c>
      <c r="J2086" s="30"/>
      <c r="K2086" s="129" t="s">
        <v>94</v>
      </c>
      <c r="L2086" s="30"/>
      <c r="M2086" s="127" t="s">
        <v>14</v>
      </c>
      <c r="N2086" s="28"/>
      <c r="O2086" s="33"/>
      <c r="P2086" s="63"/>
    </row>
    <row r="2087" spans="1:16" ht="12.75" customHeight="1" x14ac:dyDescent="0.2">
      <c r="A2087" s="128"/>
      <c r="B2087" s="136"/>
      <c r="C2087" s="128"/>
      <c r="D2087" s="28"/>
      <c r="E2087" s="134"/>
      <c r="F2087" s="134"/>
      <c r="G2087" s="134"/>
      <c r="H2087" s="134"/>
      <c r="I2087" s="132"/>
      <c r="J2087" s="30"/>
      <c r="K2087" s="130"/>
      <c r="L2087" s="30"/>
      <c r="M2087" s="128"/>
      <c r="N2087" s="28"/>
      <c r="O2087" s="55"/>
      <c r="P2087" s="64"/>
    </row>
    <row r="2088" spans="1:16" ht="12.75" customHeight="1" x14ac:dyDescent="0.2">
      <c r="A2088" s="127" t="s">
        <v>1159</v>
      </c>
      <c r="B2088" s="135" t="s">
        <v>2777</v>
      </c>
      <c r="C2088" s="127" t="s">
        <v>59</v>
      </c>
      <c r="D2088" s="28"/>
      <c r="E2088" s="133">
        <v>43413</v>
      </c>
      <c r="F2088" s="133">
        <v>43416</v>
      </c>
      <c r="G2088" s="133">
        <v>43441</v>
      </c>
      <c r="H2088" s="133">
        <v>43418</v>
      </c>
      <c r="I2088" s="131" t="s">
        <v>16</v>
      </c>
      <c r="J2088" s="30"/>
      <c r="K2088" s="129" t="s">
        <v>94</v>
      </c>
      <c r="L2088" s="30"/>
      <c r="M2088" s="127" t="s">
        <v>14</v>
      </c>
      <c r="N2088" s="28"/>
      <c r="O2088" s="33"/>
      <c r="P2088" s="63"/>
    </row>
    <row r="2089" spans="1:16" ht="12.75" customHeight="1" x14ac:dyDescent="0.2">
      <c r="A2089" s="128"/>
      <c r="B2089" s="136"/>
      <c r="C2089" s="128"/>
      <c r="D2089" s="28"/>
      <c r="E2089" s="134"/>
      <c r="F2089" s="134"/>
      <c r="G2089" s="134"/>
      <c r="H2089" s="134"/>
      <c r="I2089" s="132"/>
      <c r="J2089" s="30"/>
      <c r="K2089" s="130"/>
      <c r="L2089" s="30"/>
      <c r="M2089" s="128"/>
      <c r="N2089" s="28"/>
      <c r="O2089" s="55"/>
      <c r="P2089" s="64"/>
    </row>
    <row r="2090" spans="1:16" ht="12.75" customHeight="1" x14ac:dyDescent="0.2">
      <c r="A2090" s="127" t="s">
        <v>1160</v>
      </c>
      <c r="B2090" s="135" t="s">
        <v>2778</v>
      </c>
      <c r="C2090" s="127" t="s">
        <v>59</v>
      </c>
      <c r="D2090" s="28"/>
      <c r="E2090" s="133">
        <v>43413</v>
      </c>
      <c r="F2090" s="133">
        <v>43416</v>
      </c>
      <c r="G2090" s="133">
        <v>43441</v>
      </c>
      <c r="H2090" s="133"/>
      <c r="I2090" s="131" t="s">
        <v>28</v>
      </c>
      <c r="J2090" s="30"/>
      <c r="K2090" s="129" t="s">
        <v>86</v>
      </c>
      <c r="L2090" s="30"/>
      <c r="M2090" s="127" t="s">
        <v>73</v>
      </c>
      <c r="N2090" s="28"/>
      <c r="O2090" s="33"/>
      <c r="P2090" s="63"/>
    </row>
    <row r="2091" spans="1:16" ht="12.75" customHeight="1" x14ac:dyDescent="0.2">
      <c r="A2091" s="128"/>
      <c r="B2091" s="136"/>
      <c r="C2091" s="128"/>
      <c r="D2091" s="28"/>
      <c r="E2091" s="134"/>
      <c r="F2091" s="134"/>
      <c r="G2091" s="134"/>
      <c r="H2091" s="134"/>
      <c r="I2091" s="132"/>
      <c r="J2091" s="30"/>
      <c r="K2091" s="130"/>
      <c r="L2091" s="30"/>
      <c r="M2091" s="128"/>
      <c r="N2091" s="28"/>
      <c r="O2091" s="55"/>
      <c r="P2091" s="64"/>
    </row>
    <row r="2092" spans="1:16" ht="15" customHeight="1" x14ac:dyDescent="0.2">
      <c r="A2092" s="127" t="s">
        <v>1161</v>
      </c>
      <c r="B2092" s="135" t="s">
        <v>2779</v>
      </c>
      <c r="C2092" s="127" t="s">
        <v>59</v>
      </c>
      <c r="D2092" s="28"/>
      <c r="E2092" s="133">
        <v>43413</v>
      </c>
      <c r="F2092" s="133">
        <v>43416</v>
      </c>
      <c r="G2092" s="133">
        <v>43441</v>
      </c>
      <c r="H2092" s="133">
        <v>43430</v>
      </c>
      <c r="I2092" s="131" t="s">
        <v>16</v>
      </c>
      <c r="J2092" s="30"/>
      <c r="K2092" s="129" t="s">
        <v>94</v>
      </c>
      <c r="L2092" s="30"/>
      <c r="M2092" s="127" t="s">
        <v>14</v>
      </c>
      <c r="N2092" s="28"/>
      <c r="O2092" s="33"/>
      <c r="P2092" s="63"/>
    </row>
    <row r="2093" spans="1:16" ht="15" customHeight="1" x14ac:dyDescent="0.2">
      <c r="A2093" s="128"/>
      <c r="B2093" s="136"/>
      <c r="C2093" s="128"/>
      <c r="D2093" s="28"/>
      <c r="E2093" s="134"/>
      <c r="F2093" s="134"/>
      <c r="G2093" s="134"/>
      <c r="H2093" s="134"/>
      <c r="I2093" s="132"/>
      <c r="J2093" s="30"/>
      <c r="K2093" s="130"/>
      <c r="L2093" s="30"/>
      <c r="M2093" s="128"/>
      <c r="N2093" s="28"/>
      <c r="O2093" s="55"/>
      <c r="P2093" s="64"/>
    </row>
    <row r="2094" spans="1:16" ht="15" customHeight="1" x14ac:dyDescent="0.2">
      <c r="A2094" s="127" t="s">
        <v>1162</v>
      </c>
      <c r="B2094" s="135" t="s">
        <v>2780</v>
      </c>
      <c r="C2094" s="127" t="s">
        <v>59</v>
      </c>
      <c r="D2094" s="28"/>
      <c r="E2094" s="133">
        <v>43417</v>
      </c>
      <c r="F2094" s="133">
        <v>43418</v>
      </c>
      <c r="G2094" s="133">
        <v>43445</v>
      </c>
      <c r="H2094" s="133"/>
      <c r="I2094" s="131" t="s">
        <v>28</v>
      </c>
      <c r="J2094" s="30"/>
      <c r="K2094" s="129" t="s">
        <v>86</v>
      </c>
      <c r="L2094" s="30"/>
      <c r="M2094" s="127" t="s">
        <v>73</v>
      </c>
      <c r="N2094" s="28"/>
      <c r="O2094" s="33"/>
      <c r="P2094" s="63"/>
    </row>
    <row r="2095" spans="1:16" ht="15" x14ac:dyDescent="0.2">
      <c r="A2095" s="128"/>
      <c r="B2095" s="136"/>
      <c r="C2095" s="128"/>
      <c r="D2095" s="28"/>
      <c r="E2095" s="134"/>
      <c r="F2095" s="134"/>
      <c r="G2095" s="134"/>
      <c r="H2095" s="134"/>
      <c r="I2095" s="132"/>
      <c r="J2095" s="30"/>
      <c r="K2095" s="130"/>
      <c r="L2095" s="30"/>
      <c r="M2095" s="128"/>
      <c r="N2095" s="28"/>
      <c r="O2095" s="55"/>
      <c r="P2095" s="64"/>
    </row>
    <row r="2096" spans="1:16" ht="15" customHeight="1" x14ac:dyDescent="0.2">
      <c r="A2096" s="127" t="s">
        <v>1163</v>
      </c>
      <c r="B2096" s="135" t="s">
        <v>2781</v>
      </c>
      <c r="C2096" s="127" t="s">
        <v>59</v>
      </c>
      <c r="D2096" s="28"/>
      <c r="E2096" s="133">
        <v>43417</v>
      </c>
      <c r="F2096" s="133">
        <v>43418</v>
      </c>
      <c r="G2096" s="133">
        <v>43445</v>
      </c>
      <c r="H2096" s="133">
        <v>43430</v>
      </c>
      <c r="I2096" s="131" t="s">
        <v>16</v>
      </c>
      <c r="J2096" s="30"/>
      <c r="K2096" s="129" t="s">
        <v>94</v>
      </c>
      <c r="L2096" s="30"/>
      <c r="M2096" s="127" t="s">
        <v>14</v>
      </c>
      <c r="N2096" s="28"/>
      <c r="O2096" s="33"/>
      <c r="P2096" s="63"/>
    </row>
    <row r="2097" spans="1:16" ht="15" x14ac:dyDescent="0.2">
      <c r="A2097" s="128"/>
      <c r="B2097" s="136"/>
      <c r="C2097" s="128"/>
      <c r="D2097" s="28"/>
      <c r="E2097" s="134"/>
      <c r="F2097" s="134"/>
      <c r="G2097" s="134"/>
      <c r="H2097" s="134"/>
      <c r="I2097" s="132"/>
      <c r="J2097" s="30"/>
      <c r="K2097" s="130"/>
      <c r="L2097" s="30"/>
      <c r="M2097" s="128"/>
      <c r="N2097" s="28"/>
      <c r="O2097" s="55"/>
      <c r="P2097" s="64"/>
    </row>
    <row r="2098" spans="1:16" ht="15" customHeight="1" x14ac:dyDescent="0.2">
      <c r="A2098" s="127" t="s">
        <v>1164</v>
      </c>
      <c r="B2098" s="135" t="s">
        <v>2782</v>
      </c>
      <c r="C2098" s="127" t="s">
        <v>59</v>
      </c>
      <c r="D2098" s="28"/>
      <c r="E2098" s="133">
        <v>43417</v>
      </c>
      <c r="F2098" s="133">
        <v>43418</v>
      </c>
      <c r="G2098" s="133">
        <v>43445</v>
      </c>
      <c r="H2098" s="133">
        <v>43431</v>
      </c>
      <c r="I2098" s="131" t="s">
        <v>16</v>
      </c>
      <c r="J2098" s="30"/>
      <c r="K2098" s="129" t="s">
        <v>94</v>
      </c>
      <c r="L2098" s="30"/>
      <c r="M2098" s="127" t="s">
        <v>14</v>
      </c>
      <c r="N2098" s="28"/>
      <c r="O2098" s="33"/>
      <c r="P2098" s="63"/>
    </row>
    <row r="2099" spans="1:16" ht="15" customHeight="1" x14ac:dyDescent="0.2">
      <c r="A2099" s="128"/>
      <c r="B2099" s="136"/>
      <c r="C2099" s="128"/>
      <c r="D2099" s="28"/>
      <c r="E2099" s="134"/>
      <c r="F2099" s="134"/>
      <c r="G2099" s="134"/>
      <c r="H2099" s="134"/>
      <c r="I2099" s="132"/>
      <c r="J2099" s="30"/>
      <c r="K2099" s="130"/>
      <c r="L2099" s="30"/>
      <c r="M2099" s="128"/>
      <c r="N2099" s="28"/>
      <c r="O2099" s="55"/>
      <c r="P2099" s="64"/>
    </row>
    <row r="2100" spans="1:16" ht="15" customHeight="1" x14ac:dyDescent="0.2">
      <c r="A2100" s="127" t="s">
        <v>1165</v>
      </c>
      <c r="B2100" s="135" t="s">
        <v>2783</v>
      </c>
      <c r="C2100" s="127" t="s">
        <v>59</v>
      </c>
      <c r="D2100" s="28"/>
      <c r="E2100" s="133">
        <v>43417</v>
      </c>
      <c r="F2100" s="133">
        <v>43418</v>
      </c>
      <c r="G2100" s="133">
        <v>43445</v>
      </c>
      <c r="H2100" s="133">
        <v>43434</v>
      </c>
      <c r="I2100" s="131" t="s">
        <v>16</v>
      </c>
      <c r="J2100" s="30"/>
      <c r="K2100" s="129" t="s">
        <v>94</v>
      </c>
      <c r="L2100" s="30"/>
      <c r="M2100" s="127" t="s">
        <v>14</v>
      </c>
      <c r="N2100" s="28"/>
      <c r="O2100" s="33"/>
      <c r="P2100" s="63"/>
    </row>
    <row r="2101" spans="1:16" ht="15" customHeight="1" x14ac:dyDescent="0.2">
      <c r="A2101" s="128"/>
      <c r="B2101" s="136"/>
      <c r="C2101" s="128"/>
      <c r="D2101" s="28"/>
      <c r="E2101" s="134"/>
      <c r="F2101" s="134"/>
      <c r="G2101" s="134"/>
      <c r="H2101" s="134"/>
      <c r="I2101" s="132"/>
      <c r="J2101" s="30"/>
      <c r="K2101" s="130"/>
      <c r="L2101" s="30"/>
      <c r="M2101" s="128"/>
      <c r="N2101" s="28"/>
      <c r="O2101" s="55"/>
      <c r="P2101" s="64"/>
    </row>
    <row r="2102" spans="1:16" ht="15" customHeight="1" x14ac:dyDescent="0.2">
      <c r="A2102" s="127" t="s">
        <v>1166</v>
      </c>
      <c r="B2102" s="135" t="s">
        <v>2784</v>
      </c>
      <c r="C2102" s="127" t="s">
        <v>59</v>
      </c>
      <c r="D2102" s="28"/>
      <c r="E2102" s="133">
        <v>43417</v>
      </c>
      <c r="F2102" s="133">
        <v>43418</v>
      </c>
      <c r="G2102" s="133">
        <v>43445</v>
      </c>
      <c r="H2102" s="133">
        <v>43430</v>
      </c>
      <c r="I2102" s="131" t="s">
        <v>16</v>
      </c>
      <c r="J2102" s="30"/>
      <c r="K2102" s="129" t="s">
        <v>94</v>
      </c>
      <c r="L2102" s="30"/>
      <c r="M2102" s="127" t="s">
        <v>14</v>
      </c>
      <c r="N2102" s="28"/>
      <c r="O2102" s="33"/>
      <c r="P2102" s="63"/>
    </row>
    <row r="2103" spans="1:16" ht="15" x14ac:dyDescent="0.2">
      <c r="A2103" s="128"/>
      <c r="B2103" s="136"/>
      <c r="C2103" s="128"/>
      <c r="D2103" s="28"/>
      <c r="E2103" s="134"/>
      <c r="F2103" s="134"/>
      <c r="G2103" s="134"/>
      <c r="H2103" s="134"/>
      <c r="I2103" s="132"/>
      <c r="J2103" s="30"/>
      <c r="K2103" s="130"/>
      <c r="L2103" s="30"/>
      <c r="M2103" s="128"/>
      <c r="N2103" s="28"/>
      <c r="O2103" s="55"/>
      <c r="P2103" s="64"/>
    </row>
    <row r="2104" spans="1:16" ht="15" customHeight="1" x14ac:dyDescent="0.2">
      <c r="A2104" s="127" t="s">
        <v>1167</v>
      </c>
      <c r="B2104" s="135" t="s">
        <v>2785</v>
      </c>
      <c r="C2104" s="127" t="s">
        <v>59</v>
      </c>
      <c r="D2104" s="28"/>
      <c r="E2104" s="133">
        <v>43417</v>
      </c>
      <c r="F2104" s="133">
        <v>43418</v>
      </c>
      <c r="G2104" s="133">
        <v>43445</v>
      </c>
      <c r="H2104" s="133">
        <v>43418</v>
      </c>
      <c r="I2104" s="131" t="s">
        <v>16</v>
      </c>
      <c r="J2104" s="30"/>
      <c r="K2104" s="129" t="s">
        <v>94</v>
      </c>
      <c r="L2104" s="30"/>
      <c r="M2104" s="127" t="s">
        <v>14</v>
      </c>
      <c r="N2104" s="28"/>
      <c r="O2104" s="33"/>
      <c r="P2104" s="63"/>
    </row>
    <row r="2105" spans="1:16" ht="15" x14ac:dyDescent="0.2">
      <c r="A2105" s="128"/>
      <c r="B2105" s="136"/>
      <c r="C2105" s="128"/>
      <c r="D2105" s="28"/>
      <c r="E2105" s="134"/>
      <c r="F2105" s="134"/>
      <c r="G2105" s="134"/>
      <c r="H2105" s="134"/>
      <c r="I2105" s="132"/>
      <c r="J2105" s="30"/>
      <c r="K2105" s="130"/>
      <c r="L2105" s="30"/>
      <c r="M2105" s="128"/>
      <c r="N2105" s="28"/>
      <c r="O2105" s="55"/>
      <c r="P2105" s="64"/>
    </row>
    <row r="2106" spans="1:16" ht="15" customHeight="1" x14ac:dyDescent="0.2">
      <c r="A2106" s="127" t="s">
        <v>1168</v>
      </c>
      <c r="B2106" s="135" t="s">
        <v>2786</v>
      </c>
      <c r="C2106" s="127" t="s">
        <v>59</v>
      </c>
      <c r="D2106" s="28"/>
      <c r="E2106" s="133">
        <v>43417</v>
      </c>
      <c r="F2106" s="133">
        <v>43418</v>
      </c>
      <c r="G2106" s="133">
        <v>43445</v>
      </c>
      <c r="H2106" s="133">
        <v>43439</v>
      </c>
      <c r="I2106" s="131" t="s">
        <v>16</v>
      </c>
      <c r="J2106" s="30"/>
      <c r="K2106" s="129" t="s">
        <v>94</v>
      </c>
      <c r="L2106" s="30"/>
      <c r="M2106" s="127" t="s">
        <v>14</v>
      </c>
      <c r="N2106" s="28"/>
      <c r="O2106" s="33"/>
      <c r="P2106" s="63"/>
    </row>
    <row r="2107" spans="1:16" ht="15" customHeight="1" x14ac:dyDescent="0.2">
      <c r="A2107" s="128"/>
      <c r="B2107" s="136"/>
      <c r="C2107" s="128"/>
      <c r="D2107" s="28"/>
      <c r="E2107" s="134"/>
      <c r="F2107" s="134"/>
      <c r="G2107" s="134"/>
      <c r="H2107" s="134"/>
      <c r="I2107" s="132"/>
      <c r="J2107" s="30"/>
      <c r="K2107" s="130"/>
      <c r="L2107" s="30"/>
      <c r="M2107" s="128"/>
      <c r="N2107" s="28"/>
      <c r="O2107" s="55"/>
      <c r="P2107" s="64"/>
    </row>
    <row r="2108" spans="1:16" ht="15" x14ac:dyDescent="0.2">
      <c r="A2108" s="127" t="s">
        <v>1169</v>
      </c>
      <c r="B2108" s="135" t="s">
        <v>2787</v>
      </c>
      <c r="C2108" s="127" t="s">
        <v>59</v>
      </c>
      <c r="D2108" s="28"/>
      <c r="E2108" s="133">
        <v>43417</v>
      </c>
      <c r="F2108" s="133">
        <v>43418</v>
      </c>
      <c r="G2108" s="133">
        <v>43445</v>
      </c>
      <c r="H2108" s="133">
        <v>43445</v>
      </c>
      <c r="I2108" s="131" t="s">
        <v>16</v>
      </c>
      <c r="J2108" s="30"/>
      <c r="K2108" s="129" t="s">
        <v>94</v>
      </c>
      <c r="L2108" s="30"/>
      <c r="M2108" s="127" t="s">
        <v>14</v>
      </c>
      <c r="N2108" s="28"/>
      <c r="O2108" s="33"/>
      <c r="P2108" s="63"/>
    </row>
    <row r="2109" spans="1:16" ht="15" customHeight="1" x14ac:dyDescent="0.2">
      <c r="A2109" s="128"/>
      <c r="B2109" s="136"/>
      <c r="C2109" s="128"/>
      <c r="D2109" s="28"/>
      <c r="E2109" s="134"/>
      <c r="F2109" s="134"/>
      <c r="G2109" s="134"/>
      <c r="H2109" s="134"/>
      <c r="I2109" s="132"/>
      <c r="J2109" s="30"/>
      <c r="K2109" s="130"/>
      <c r="L2109" s="30"/>
      <c r="M2109" s="128"/>
      <c r="N2109" s="28"/>
      <c r="O2109" s="55"/>
      <c r="P2109" s="64"/>
    </row>
    <row r="2110" spans="1:16" ht="15" customHeight="1" x14ac:dyDescent="0.2">
      <c r="A2110" s="127" t="s">
        <v>1170</v>
      </c>
      <c r="B2110" s="135" t="s">
        <v>2788</v>
      </c>
      <c r="C2110" s="127" t="s">
        <v>59</v>
      </c>
      <c r="D2110" s="28"/>
      <c r="E2110" s="133">
        <v>43418</v>
      </c>
      <c r="F2110" s="133">
        <v>43419</v>
      </c>
      <c r="G2110" s="133">
        <v>43446</v>
      </c>
      <c r="H2110" s="133">
        <v>43448</v>
      </c>
      <c r="I2110" s="131" t="s">
        <v>28</v>
      </c>
      <c r="J2110" s="30"/>
      <c r="K2110" s="129" t="s">
        <v>94</v>
      </c>
      <c r="L2110" s="30"/>
      <c r="M2110" s="127" t="s">
        <v>14</v>
      </c>
      <c r="N2110" s="28"/>
      <c r="O2110" s="33"/>
      <c r="P2110" s="63"/>
    </row>
    <row r="2111" spans="1:16" ht="15" customHeight="1" x14ac:dyDescent="0.2">
      <c r="A2111" s="128"/>
      <c r="B2111" s="136"/>
      <c r="C2111" s="128"/>
      <c r="D2111" s="28"/>
      <c r="E2111" s="134"/>
      <c r="F2111" s="134"/>
      <c r="G2111" s="134"/>
      <c r="H2111" s="134"/>
      <c r="I2111" s="132"/>
      <c r="J2111" s="30"/>
      <c r="K2111" s="130"/>
      <c r="L2111" s="30"/>
      <c r="M2111" s="128"/>
      <c r="N2111" s="28"/>
      <c r="O2111" s="55"/>
      <c r="P2111" s="64"/>
    </row>
    <row r="2112" spans="1:16" ht="15" customHeight="1" x14ac:dyDescent="0.2">
      <c r="A2112" s="127" t="s">
        <v>1171</v>
      </c>
      <c r="B2112" s="135" t="s">
        <v>2789</v>
      </c>
      <c r="C2112" s="127" t="s">
        <v>59</v>
      </c>
      <c r="D2112" s="28"/>
      <c r="E2112" s="133">
        <v>43418</v>
      </c>
      <c r="F2112" s="133">
        <v>43419</v>
      </c>
      <c r="G2112" s="133">
        <v>43446</v>
      </c>
      <c r="H2112" s="133"/>
      <c r="I2112" s="131" t="s">
        <v>29</v>
      </c>
      <c r="J2112" s="30"/>
      <c r="K2112" s="129" t="s">
        <v>22</v>
      </c>
      <c r="L2112" s="30"/>
      <c r="M2112" s="127" t="s">
        <v>73</v>
      </c>
      <c r="N2112" s="28"/>
      <c r="O2112" s="33"/>
      <c r="P2112" s="63" t="s">
        <v>2912</v>
      </c>
    </row>
    <row r="2113" spans="1:16" ht="15" customHeight="1" x14ac:dyDescent="0.2">
      <c r="A2113" s="128"/>
      <c r="B2113" s="136"/>
      <c r="C2113" s="128"/>
      <c r="D2113" s="28"/>
      <c r="E2113" s="134"/>
      <c r="F2113" s="134"/>
      <c r="G2113" s="134"/>
      <c r="H2113" s="134"/>
      <c r="I2113" s="132"/>
      <c r="J2113" s="30"/>
      <c r="K2113" s="130"/>
      <c r="L2113" s="30"/>
      <c r="M2113" s="128"/>
      <c r="N2113" s="28"/>
      <c r="O2113" s="55"/>
      <c r="P2113" s="64"/>
    </row>
    <row r="2114" spans="1:16" ht="15" customHeight="1" x14ac:dyDescent="0.2">
      <c r="A2114" s="127" t="s">
        <v>1172</v>
      </c>
      <c r="B2114" s="135" t="s">
        <v>2790</v>
      </c>
      <c r="C2114" s="127" t="s">
        <v>59</v>
      </c>
      <c r="D2114" s="28"/>
      <c r="E2114" s="133">
        <v>43417</v>
      </c>
      <c r="F2114" s="133">
        <v>43418</v>
      </c>
      <c r="G2114" s="133">
        <v>43445</v>
      </c>
      <c r="H2114" s="133">
        <v>43503</v>
      </c>
      <c r="I2114" s="131" t="s">
        <v>28</v>
      </c>
      <c r="J2114" s="30"/>
      <c r="K2114" s="129" t="s">
        <v>94</v>
      </c>
      <c r="L2114" s="30"/>
      <c r="M2114" s="127" t="s">
        <v>14</v>
      </c>
      <c r="N2114" s="28"/>
      <c r="O2114" s="33"/>
      <c r="P2114" s="63"/>
    </row>
    <row r="2115" spans="1:16" ht="15" x14ac:dyDescent="0.2">
      <c r="A2115" s="128"/>
      <c r="B2115" s="136"/>
      <c r="C2115" s="128"/>
      <c r="D2115" s="28"/>
      <c r="E2115" s="134"/>
      <c r="F2115" s="134"/>
      <c r="G2115" s="134"/>
      <c r="H2115" s="134"/>
      <c r="I2115" s="132"/>
      <c r="J2115" s="30"/>
      <c r="K2115" s="130"/>
      <c r="L2115" s="30"/>
      <c r="M2115" s="128"/>
      <c r="N2115" s="28"/>
      <c r="O2115" s="55"/>
      <c r="P2115" s="64"/>
    </row>
    <row r="2116" spans="1:16" ht="15" x14ac:dyDescent="0.2">
      <c r="A2116" s="127" t="s">
        <v>1173</v>
      </c>
      <c r="B2116" s="135" t="s">
        <v>2791</v>
      </c>
      <c r="C2116" s="127" t="s">
        <v>59</v>
      </c>
      <c r="D2116" s="28"/>
      <c r="E2116" s="133">
        <v>43418</v>
      </c>
      <c r="F2116" s="133">
        <v>43419</v>
      </c>
      <c r="G2116" s="133">
        <v>43446</v>
      </c>
      <c r="H2116" s="133">
        <v>43438</v>
      </c>
      <c r="I2116" s="131" t="s">
        <v>16</v>
      </c>
      <c r="K2116" s="129" t="s">
        <v>94</v>
      </c>
      <c r="M2116" s="127" t="s">
        <v>14</v>
      </c>
      <c r="O2116" s="55"/>
      <c r="P2116" s="64"/>
    </row>
    <row r="2117" spans="1:16" ht="12.75" customHeight="1" x14ac:dyDescent="0.2">
      <c r="A2117" s="128"/>
      <c r="B2117" s="136"/>
      <c r="C2117" s="128"/>
      <c r="D2117" s="28"/>
      <c r="E2117" s="134"/>
      <c r="F2117" s="134"/>
      <c r="G2117" s="134"/>
      <c r="H2117" s="134"/>
      <c r="I2117" s="132"/>
      <c r="K2117" s="130"/>
      <c r="M2117" s="128"/>
      <c r="O2117" s="55"/>
      <c r="P2117" s="64"/>
    </row>
    <row r="2118" spans="1:16" ht="12.75" customHeight="1" x14ac:dyDescent="0.2">
      <c r="A2118" s="127" t="s">
        <v>1174</v>
      </c>
      <c r="B2118" s="135" t="s">
        <v>2792</v>
      </c>
      <c r="C2118" s="127" t="s">
        <v>59</v>
      </c>
      <c r="D2118" s="28"/>
      <c r="E2118" s="133">
        <v>43417</v>
      </c>
      <c r="F2118" s="133">
        <v>43418</v>
      </c>
      <c r="G2118" s="133">
        <v>43445</v>
      </c>
      <c r="H2118" s="133">
        <v>43439</v>
      </c>
      <c r="I2118" s="131" t="s">
        <v>16</v>
      </c>
      <c r="K2118" s="129" t="s">
        <v>94</v>
      </c>
      <c r="M2118" s="127" t="s">
        <v>17</v>
      </c>
      <c r="O2118" s="55" t="s">
        <v>20</v>
      </c>
      <c r="P2118" s="64"/>
    </row>
    <row r="2119" spans="1:16" ht="12.75" customHeight="1" x14ac:dyDescent="0.2">
      <c r="A2119" s="128"/>
      <c r="B2119" s="136"/>
      <c r="C2119" s="128"/>
      <c r="D2119" s="28"/>
      <c r="E2119" s="134"/>
      <c r="F2119" s="134"/>
      <c r="G2119" s="134"/>
      <c r="H2119" s="134"/>
      <c r="I2119" s="132"/>
      <c r="K2119" s="130"/>
      <c r="M2119" s="128"/>
      <c r="O2119" s="55"/>
      <c r="P2119" s="64"/>
    </row>
    <row r="2120" spans="1:16" ht="12.75" customHeight="1" x14ac:dyDescent="0.2">
      <c r="A2120" s="127" t="s">
        <v>1175</v>
      </c>
      <c r="B2120" s="135" t="s">
        <v>2796</v>
      </c>
      <c r="C2120" s="127" t="s">
        <v>59</v>
      </c>
      <c r="E2120" s="133">
        <v>43418</v>
      </c>
      <c r="F2120" s="133">
        <v>43419</v>
      </c>
      <c r="G2120" s="133">
        <v>43446</v>
      </c>
      <c r="H2120" s="133">
        <v>43418</v>
      </c>
      <c r="I2120" s="131" t="s">
        <v>16</v>
      </c>
      <c r="K2120" s="129" t="s">
        <v>94</v>
      </c>
      <c r="M2120" s="127" t="s">
        <v>17</v>
      </c>
      <c r="O2120" s="55" t="s">
        <v>82</v>
      </c>
      <c r="P2120" s="64"/>
    </row>
    <row r="2121" spans="1:16" ht="12.75" customHeight="1" x14ac:dyDescent="0.2">
      <c r="A2121" s="128"/>
      <c r="B2121" s="136"/>
      <c r="C2121" s="128"/>
      <c r="E2121" s="134"/>
      <c r="F2121" s="134"/>
      <c r="G2121" s="134"/>
      <c r="H2121" s="134"/>
      <c r="I2121" s="132"/>
      <c r="K2121" s="130"/>
      <c r="M2121" s="128"/>
      <c r="O2121" s="55"/>
      <c r="P2121" s="64"/>
    </row>
    <row r="2122" spans="1:16" ht="12.75" customHeight="1" x14ac:dyDescent="0.2">
      <c r="A2122" s="127" t="s">
        <v>1176</v>
      </c>
      <c r="B2122" s="135" t="s">
        <v>2796</v>
      </c>
      <c r="C2122" s="127" t="s">
        <v>59</v>
      </c>
      <c r="E2122" s="133">
        <v>43418</v>
      </c>
      <c r="F2122" s="133">
        <v>43419</v>
      </c>
      <c r="G2122" s="133">
        <v>43446</v>
      </c>
      <c r="H2122" s="133">
        <v>43418</v>
      </c>
      <c r="I2122" s="131" t="s">
        <v>16</v>
      </c>
      <c r="K2122" s="129" t="s">
        <v>94</v>
      </c>
      <c r="M2122" s="127" t="s">
        <v>17</v>
      </c>
      <c r="O2122" s="55" t="s">
        <v>82</v>
      </c>
      <c r="P2122" s="64"/>
    </row>
    <row r="2123" spans="1:16" ht="15" x14ac:dyDescent="0.2">
      <c r="A2123" s="128"/>
      <c r="B2123" s="136"/>
      <c r="C2123" s="128"/>
      <c r="E2123" s="134"/>
      <c r="F2123" s="134"/>
      <c r="G2123" s="134"/>
      <c r="H2123" s="134"/>
      <c r="I2123" s="132"/>
      <c r="K2123" s="130"/>
      <c r="M2123" s="128"/>
      <c r="O2123" s="55"/>
      <c r="P2123" s="64"/>
    </row>
    <row r="2124" spans="1:16" ht="15" customHeight="1" x14ac:dyDescent="0.2">
      <c r="A2124" s="127" t="s">
        <v>1177</v>
      </c>
      <c r="B2124" s="135" t="s">
        <v>2794</v>
      </c>
      <c r="C2124" s="127" t="s">
        <v>59</v>
      </c>
      <c r="E2124" s="133">
        <v>43418</v>
      </c>
      <c r="F2124" s="133">
        <v>43419</v>
      </c>
      <c r="G2124" s="133">
        <v>43446</v>
      </c>
      <c r="H2124" s="133">
        <v>43430</v>
      </c>
      <c r="I2124" s="131" t="s">
        <v>16</v>
      </c>
      <c r="K2124" s="129" t="s">
        <v>94</v>
      </c>
      <c r="M2124" s="127" t="s">
        <v>14</v>
      </c>
      <c r="O2124" s="55"/>
      <c r="P2124" s="64"/>
    </row>
    <row r="2125" spans="1:16" ht="15" x14ac:dyDescent="0.2">
      <c r="A2125" s="128"/>
      <c r="B2125" s="136"/>
      <c r="C2125" s="128"/>
      <c r="E2125" s="134"/>
      <c r="F2125" s="134"/>
      <c r="G2125" s="134"/>
      <c r="H2125" s="134"/>
      <c r="I2125" s="132"/>
      <c r="K2125" s="130"/>
      <c r="M2125" s="128"/>
      <c r="O2125" s="55"/>
      <c r="P2125" s="64"/>
    </row>
    <row r="2126" spans="1:16" ht="15" x14ac:dyDescent="0.2">
      <c r="A2126" s="127" t="s">
        <v>1178</v>
      </c>
      <c r="B2126" s="135" t="s">
        <v>2795</v>
      </c>
      <c r="C2126" s="127" t="s">
        <v>59</v>
      </c>
      <c r="E2126" s="133">
        <v>43418</v>
      </c>
      <c r="F2126" s="133">
        <v>43419</v>
      </c>
      <c r="G2126" s="133">
        <v>43446</v>
      </c>
      <c r="H2126" s="133">
        <v>43423</v>
      </c>
      <c r="I2126" s="131" t="s">
        <v>16</v>
      </c>
      <c r="K2126" s="129" t="s">
        <v>94</v>
      </c>
      <c r="M2126" s="127" t="s">
        <v>14</v>
      </c>
      <c r="O2126" s="55"/>
      <c r="P2126" s="64"/>
    </row>
    <row r="2127" spans="1:16" ht="15" x14ac:dyDescent="0.2">
      <c r="A2127" s="128"/>
      <c r="B2127" s="136"/>
      <c r="C2127" s="128"/>
      <c r="E2127" s="134"/>
      <c r="F2127" s="134"/>
      <c r="G2127" s="134"/>
      <c r="H2127" s="134"/>
      <c r="I2127" s="132"/>
      <c r="K2127" s="130"/>
      <c r="M2127" s="128"/>
      <c r="O2127" s="55"/>
      <c r="P2127" s="64"/>
    </row>
    <row r="2128" spans="1:16" ht="15" customHeight="1" x14ac:dyDescent="0.2">
      <c r="A2128" s="127" t="s">
        <v>1179</v>
      </c>
      <c r="B2128" s="135" t="s">
        <v>2796</v>
      </c>
      <c r="C2128" s="127" t="s">
        <v>59</v>
      </c>
      <c r="E2128" s="133">
        <v>43418</v>
      </c>
      <c r="F2128" s="133">
        <v>43419</v>
      </c>
      <c r="G2128" s="133">
        <v>43446</v>
      </c>
      <c r="H2128" s="133">
        <v>43418</v>
      </c>
      <c r="I2128" s="131" t="s">
        <v>16</v>
      </c>
      <c r="K2128" s="129" t="s">
        <v>94</v>
      </c>
      <c r="M2128" s="127" t="s">
        <v>17</v>
      </c>
      <c r="O2128" s="55"/>
      <c r="P2128" s="64"/>
    </row>
    <row r="2129" spans="1:16" ht="15" x14ac:dyDescent="0.2">
      <c r="A2129" s="128"/>
      <c r="B2129" s="136"/>
      <c r="C2129" s="128"/>
      <c r="E2129" s="134"/>
      <c r="F2129" s="134"/>
      <c r="G2129" s="134"/>
      <c r="H2129" s="134"/>
      <c r="I2129" s="132"/>
      <c r="K2129" s="130"/>
      <c r="M2129" s="128"/>
      <c r="O2129" s="55"/>
      <c r="P2129" s="64"/>
    </row>
    <row r="2130" spans="1:16" ht="15" x14ac:dyDescent="0.2">
      <c r="A2130" s="127" t="s">
        <v>1180</v>
      </c>
      <c r="B2130" s="135" t="s">
        <v>2797</v>
      </c>
      <c r="C2130" s="127" t="s">
        <v>59</v>
      </c>
      <c r="E2130" s="133">
        <v>43418</v>
      </c>
      <c r="F2130" s="133">
        <v>43419</v>
      </c>
      <c r="G2130" s="133">
        <v>43446</v>
      </c>
      <c r="H2130" s="133">
        <v>43430</v>
      </c>
      <c r="I2130" s="131" t="s">
        <v>16</v>
      </c>
      <c r="K2130" s="129" t="s">
        <v>94</v>
      </c>
      <c r="M2130" s="127" t="s">
        <v>14</v>
      </c>
      <c r="O2130" s="55"/>
      <c r="P2130" s="64"/>
    </row>
    <row r="2131" spans="1:16" ht="15" x14ac:dyDescent="0.2">
      <c r="A2131" s="128"/>
      <c r="B2131" s="136"/>
      <c r="C2131" s="128"/>
      <c r="E2131" s="134"/>
      <c r="F2131" s="134"/>
      <c r="G2131" s="134"/>
      <c r="H2131" s="134"/>
      <c r="I2131" s="132"/>
      <c r="K2131" s="130"/>
      <c r="M2131" s="128"/>
      <c r="O2131" s="55"/>
      <c r="P2131" s="64"/>
    </row>
    <row r="2132" spans="1:16" ht="15" customHeight="1" x14ac:dyDescent="0.2">
      <c r="A2132" s="127" t="s">
        <v>1181</v>
      </c>
      <c r="B2132" s="135" t="s">
        <v>2798</v>
      </c>
      <c r="C2132" s="127" t="s">
        <v>59</v>
      </c>
      <c r="E2132" s="133">
        <v>43419</v>
      </c>
      <c r="F2132" s="133">
        <v>43420</v>
      </c>
      <c r="G2132" s="133">
        <v>43447</v>
      </c>
      <c r="H2132" s="133">
        <v>43420</v>
      </c>
      <c r="I2132" s="131" t="s">
        <v>16</v>
      </c>
      <c r="K2132" s="129" t="s">
        <v>94</v>
      </c>
      <c r="M2132" s="127" t="s">
        <v>14</v>
      </c>
      <c r="O2132" s="55"/>
      <c r="P2132" s="64"/>
    </row>
    <row r="2133" spans="1:16" ht="15" x14ac:dyDescent="0.2">
      <c r="A2133" s="128"/>
      <c r="B2133" s="136"/>
      <c r="C2133" s="128"/>
      <c r="E2133" s="134"/>
      <c r="F2133" s="134"/>
      <c r="G2133" s="134"/>
      <c r="H2133" s="134"/>
      <c r="I2133" s="132"/>
      <c r="K2133" s="130"/>
      <c r="M2133" s="128"/>
      <c r="O2133" s="55"/>
      <c r="P2133" s="64"/>
    </row>
    <row r="2134" spans="1:16" ht="15" customHeight="1" x14ac:dyDescent="0.2">
      <c r="A2134" s="127" t="s">
        <v>1182</v>
      </c>
      <c r="B2134" s="135" t="s">
        <v>2799</v>
      </c>
      <c r="C2134" s="127" t="s">
        <v>59</v>
      </c>
      <c r="E2134" s="133">
        <v>43419</v>
      </c>
      <c r="F2134" s="133">
        <v>43420</v>
      </c>
      <c r="G2134" s="133">
        <v>43447</v>
      </c>
      <c r="H2134" s="133">
        <v>43434</v>
      </c>
      <c r="I2134" s="131" t="s">
        <v>16</v>
      </c>
      <c r="K2134" s="129" t="s">
        <v>94</v>
      </c>
      <c r="M2134" s="127" t="s">
        <v>17</v>
      </c>
      <c r="O2134" s="55" t="s">
        <v>20</v>
      </c>
      <c r="P2134" s="64"/>
    </row>
    <row r="2135" spans="1:16" ht="15" x14ac:dyDescent="0.2">
      <c r="A2135" s="128"/>
      <c r="B2135" s="136"/>
      <c r="C2135" s="128"/>
      <c r="E2135" s="134"/>
      <c r="F2135" s="134"/>
      <c r="G2135" s="134"/>
      <c r="H2135" s="134"/>
      <c r="I2135" s="132"/>
      <c r="K2135" s="130"/>
      <c r="M2135" s="128"/>
      <c r="O2135" s="55"/>
      <c r="P2135" s="64"/>
    </row>
    <row r="2136" spans="1:16" ht="15" customHeight="1" x14ac:dyDescent="0.2">
      <c r="A2136" s="127" t="s">
        <v>1183</v>
      </c>
      <c r="B2136" s="135" t="s">
        <v>2800</v>
      </c>
      <c r="C2136" s="127" t="s">
        <v>59</v>
      </c>
      <c r="E2136" s="133">
        <v>43419</v>
      </c>
      <c r="F2136" s="133">
        <v>43420</v>
      </c>
      <c r="G2136" s="133">
        <v>43447</v>
      </c>
      <c r="H2136" s="133">
        <v>43434</v>
      </c>
      <c r="I2136" s="131" t="s">
        <v>16</v>
      </c>
      <c r="K2136" s="129" t="s">
        <v>94</v>
      </c>
      <c r="M2136" s="127" t="s">
        <v>14</v>
      </c>
      <c r="O2136" s="55"/>
      <c r="P2136" s="64"/>
    </row>
    <row r="2137" spans="1:16" ht="15" x14ac:dyDescent="0.2">
      <c r="A2137" s="128"/>
      <c r="B2137" s="136"/>
      <c r="C2137" s="128"/>
      <c r="E2137" s="134"/>
      <c r="F2137" s="134"/>
      <c r="G2137" s="134"/>
      <c r="H2137" s="134"/>
      <c r="I2137" s="132"/>
      <c r="K2137" s="130"/>
      <c r="M2137" s="128"/>
      <c r="O2137" s="55"/>
      <c r="P2137" s="64"/>
    </row>
    <row r="2138" spans="1:16" ht="15" customHeight="1" x14ac:dyDescent="0.2">
      <c r="A2138" s="127" t="s">
        <v>1184</v>
      </c>
      <c r="B2138" s="135" t="s">
        <v>2801</v>
      </c>
      <c r="C2138" s="127" t="s">
        <v>59</v>
      </c>
      <c r="E2138" s="133">
        <v>43419</v>
      </c>
      <c r="F2138" s="133">
        <v>43420</v>
      </c>
      <c r="G2138" s="133">
        <v>43447</v>
      </c>
      <c r="H2138" s="133">
        <v>43434</v>
      </c>
      <c r="I2138" s="131" t="s">
        <v>16</v>
      </c>
      <c r="K2138" s="129" t="s">
        <v>94</v>
      </c>
      <c r="M2138" s="127" t="s">
        <v>17</v>
      </c>
      <c r="O2138" s="55" t="s">
        <v>20</v>
      </c>
      <c r="P2138" s="64"/>
    </row>
    <row r="2139" spans="1:16" ht="15" x14ac:dyDescent="0.2">
      <c r="A2139" s="128"/>
      <c r="B2139" s="136"/>
      <c r="C2139" s="128"/>
      <c r="E2139" s="134"/>
      <c r="F2139" s="134"/>
      <c r="G2139" s="134"/>
      <c r="H2139" s="134"/>
      <c r="I2139" s="132"/>
      <c r="K2139" s="130"/>
      <c r="M2139" s="128"/>
      <c r="O2139" s="55"/>
      <c r="P2139" s="64"/>
    </row>
    <row r="2140" spans="1:16" ht="15" customHeight="1" x14ac:dyDescent="0.2">
      <c r="A2140" s="127" t="s">
        <v>1185</v>
      </c>
      <c r="B2140" s="135" t="s">
        <v>2803</v>
      </c>
      <c r="C2140" s="33" t="s">
        <v>59</v>
      </c>
      <c r="D2140" s="102">
        <v>43420</v>
      </c>
      <c r="E2140" s="98">
        <v>43420</v>
      </c>
      <c r="F2140" s="98">
        <v>43423</v>
      </c>
      <c r="G2140" s="133">
        <v>43448</v>
      </c>
      <c r="H2140" s="133">
        <v>43434</v>
      </c>
      <c r="I2140" s="131" t="s">
        <v>16</v>
      </c>
      <c r="K2140" s="129" t="s">
        <v>94</v>
      </c>
      <c r="M2140" s="127" t="s">
        <v>15</v>
      </c>
      <c r="O2140" s="55" t="s">
        <v>27</v>
      </c>
      <c r="P2140" s="64"/>
    </row>
    <row r="2141" spans="1:16" ht="15" x14ac:dyDescent="0.2">
      <c r="A2141" s="128"/>
      <c r="B2141" s="136"/>
      <c r="C2141" s="55"/>
      <c r="E2141" s="99"/>
      <c r="F2141" s="99"/>
      <c r="G2141" s="134"/>
      <c r="H2141" s="134"/>
      <c r="I2141" s="132"/>
      <c r="K2141" s="130"/>
      <c r="M2141" s="128"/>
      <c r="O2141" s="55"/>
      <c r="P2141" s="64"/>
    </row>
    <row r="2142" spans="1:16" ht="30" x14ac:dyDescent="0.2">
      <c r="A2142" s="127" t="s">
        <v>1186</v>
      </c>
      <c r="B2142" s="62" t="s">
        <v>2802</v>
      </c>
      <c r="C2142" s="33" t="s">
        <v>59</v>
      </c>
      <c r="D2142" s="102">
        <v>43420</v>
      </c>
      <c r="E2142" s="98">
        <v>43420</v>
      </c>
      <c r="F2142" s="98">
        <v>43423</v>
      </c>
      <c r="G2142" s="133">
        <v>43448</v>
      </c>
      <c r="H2142" s="133">
        <v>43420</v>
      </c>
      <c r="I2142" s="131" t="s">
        <v>16</v>
      </c>
      <c r="K2142" s="129" t="s">
        <v>94</v>
      </c>
      <c r="M2142" s="127" t="s">
        <v>14</v>
      </c>
      <c r="O2142" s="55"/>
      <c r="P2142" s="64"/>
    </row>
    <row r="2143" spans="1:16" ht="15" x14ac:dyDescent="0.2">
      <c r="A2143" s="128"/>
      <c r="B2143" s="90"/>
      <c r="C2143" s="55"/>
      <c r="E2143" s="99"/>
      <c r="F2143" s="99"/>
      <c r="G2143" s="134"/>
      <c r="H2143" s="134"/>
      <c r="I2143" s="132"/>
      <c r="K2143" s="130"/>
      <c r="M2143" s="128"/>
      <c r="O2143" s="55"/>
      <c r="P2143" s="64"/>
    </row>
    <row r="2144" spans="1:16" ht="15" customHeight="1" x14ac:dyDescent="0.2">
      <c r="A2144" s="127" t="s">
        <v>1187</v>
      </c>
      <c r="B2144" s="135" t="s">
        <v>2804</v>
      </c>
      <c r="C2144" s="127" t="s">
        <v>59</v>
      </c>
      <c r="E2144" s="133">
        <v>43420</v>
      </c>
      <c r="F2144" s="133">
        <v>43423</v>
      </c>
      <c r="G2144" s="133">
        <v>43448</v>
      </c>
      <c r="H2144" s="133"/>
      <c r="I2144" s="131" t="s">
        <v>28</v>
      </c>
      <c r="K2144" s="129" t="s">
        <v>86</v>
      </c>
      <c r="M2144" s="127" t="s">
        <v>73</v>
      </c>
      <c r="O2144" s="55"/>
      <c r="P2144" s="64"/>
    </row>
    <row r="2145" spans="1:16" ht="15" x14ac:dyDescent="0.2">
      <c r="A2145" s="128"/>
      <c r="B2145" s="136"/>
      <c r="C2145" s="128"/>
      <c r="E2145" s="134"/>
      <c r="F2145" s="134"/>
      <c r="G2145" s="134"/>
      <c r="H2145" s="134"/>
      <c r="I2145" s="132"/>
      <c r="K2145" s="130"/>
      <c r="M2145" s="128"/>
      <c r="O2145" s="55"/>
      <c r="P2145" s="64"/>
    </row>
    <row r="2146" spans="1:16" ht="15" customHeight="1" x14ac:dyDescent="0.2">
      <c r="A2146" s="127" t="s">
        <v>1188</v>
      </c>
      <c r="B2146" s="135" t="s">
        <v>2805</v>
      </c>
      <c r="C2146" s="127" t="s">
        <v>59</v>
      </c>
      <c r="E2146" s="133">
        <v>43420</v>
      </c>
      <c r="F2146" s="133">
        <v>43423</v>
      </c>
      <c r="G2146" s="133">
        <v>43448</v>
      </c>
      <c r="H2146" s="133">
        <v>43423</v>
      </c>
      <c r="I2146" s="131" t="s">
        <v>29</v>
      </c>
      <c r="K2146" s="129" t="s">
        <v>22</v>
      </c>
      <c r="M2146" s="127" t="s">
        <v>73</v>
      </c>
      <c r="O2146" s="55"/>
      <c r="P2146" s="64"/>
    </row>
    <row r="2147" spans="1:16" ht="15" x14ac:dyDescent="0.2">
      <c r="A2147" s="128"/>
      <c r="B2147" s="136"/>
      <c r="C2147" s="128"/>
      <c r="E2147" s="134"/>
      <c r="F2147" s="134"/>
      <c r="G2147" s="134"/>
      <c r="H2147" s="134"/>
      <c r="I2147" s="132"/>
      <c r="K2147" s="130"/>
      <c r="M2147" s="128"/>
      <c r="O2147" s="55"/>
      <c r="P2147" s="64"/>
    </row>
    <row r="2148" spans="1:16" ht="15" x14ac:dyDescent="0.2">
      <c r="A2148" s="127" t="s">
        <v>1189</v>
      </c>
      <c r="B2148" s="135" t="s">
        <v>2806</v>
      </c>
      <c r="C2148" s="127" t="s">
        <v>59</v>
      </c>
      <c r="E2148" s="133">
        <v>43420</v>
      </c>
      <c r="F2148" s="133">
        <v>43423</v>
      </c>
      <c r="G2148" s="133">
        <v>43448</v>
      </c>
      <c r="H2148" s="133">
        <v>43145</v>
      </c>
      <c r="I2148" s="131" t="s">
        <v>28</v>
      </c>
      <c r="K2148" s="129" t="s">
        <v>94</v>
      </c>
      <c r="M2148" s="127" t="s">
        <v>15</v>
      </c>
      <c r="O2148" s="55" t="s">
        <v>27</v>
      </c>
      <c r="P2148" s="64"/>
    </row>
    <row r="2149" spans="1:16" ht="15" x14ac:dyDescent="0.2">
      <c r="A2149" s="128"/>
      <c r="B2149" s="136"/>
      <c r="C2149" s="128"/>
      <c r="E2149" s="134"/>
      <c r="F2149" s="134"/>
      <c r="G2149" s="134"/>
      <c r="H2149" s="134"/>
      <c r="I2149" s="132"/>
      <c r="K2149" s="130"/>
      <c r="M2149" s="128"/>
      <c r="O2149" s="55"/>
      <c r="P2149" s="64"/>
    </row>
    <row r="2150" spans="1:16" ht="15" customHeight="1" x14ac:dyDescent="0.2">
      <c r="A2150" s="127" t="s">
        <v>1190</v>
      </c>
      <c r="B2150" s="135" t="s">
        <v>2807</v>
      </c>
      <c r="C2150" s="127" t="s">
        <v>59</v>
      </c>
      <c r="E2150" s="133">
        <v>43423</v>
      </c>
      <c r="F2150" s="133">
        <v>43424</v>
      </c>
      <c r="G2150" s="133">
        <v>43451</v>
      </c>
      <c r="H2150" s="133"/>
      <c r="I2150" s="131" t="s">
        <v>28</v>
      </c>
      <c r="K2150" s="129" t="s">
        <v>86</v>
      </c>
      <c r="M2150" s="127" t="s">
        <v>73</v>
      </c>
      <c r="O2150" s="55"/>
      <c r="P2150" s="64"/>
    </row>
    <row r="2151" spans="1:16" ht="15" x14ac:dyDescent="0.2">
      <c r="A2151" s="128"/>
      <c r="B2151" s="136"/>
      <c r="C2151" s="128"/>
      <c r="E2151" s="134"/>
      <c r="F2151" s="134"/>
      <c r="G2151" s="134"/>
      <c r="H2151" s="134"/>
      <c r="I2151" s="132"/>
      <c r="K2151" s="130"/>
      <c r="M2151" s="128"/>
      <c r="O2151" s="55"/>
      <c r="P2151" s="64"/>
    </row>
    <row r="2152" spans="1:16" ht="15" customHeight="1" x14ac:dyDescent="0.2">
      <c r="A2152" s="127" t="s">
        <v>1191</v>
      </c>
      <c r="B2152" s="135" t="s">
        <v>2808</v>
      </c>
      <c r="C2152" s="127" t="s">
        <v>59</v>
      </c>
      <c r="E2152" s="133">
        <v>43425</v>
      </c>
      <c r="F2152" s="133">
        <v>43426</v>
      </c>
      <c r="G2152" s="133"/>
      <c r="H2152" s="133"/>
      <c r="I2152" s="131" t="s">
        <v>29</v>
      </c>
      <c r="K2152" s="129" t="s">
        <v>22</v>
      </c>
      <c r="M2152" s="127" t="s">
        <v>73</v>
      </c>
      <c r="O2152" s="55"/>
      <c r="P2152" s="64"/>
    </row>
    <row r="2153" spans="1:16" ht="15" x14ac:dyDescent="0.2">
      <c r="A2153" s="128"/>
      <c r="B2153" s="136"/>
      <c r="C2153" s="128"/>
      <c r="E2153" s="134"/>
      <c r="F2153" s="134"/>
      <c r="G2153" s="134"/>
      <c r="H2153" s="134"/>
      <c r="I2153" s="132"/>
      <c r="K2153" s="130"/>
      <c r="M2153" s="128"/>
      <c r="O2153" s="55"/>
      <c r="P2153" s="64"/>
    </row>
    <row r="2154" spans="1:16" ht="15" x14ac:dyDescent="0.2">
      <c r="A2154" s="127" t="s">
        <v>1192</v>
      </c>
      <c r="B2154" s="135" t="s">
        <v>2809</v>
      </c>
      <c r="C2154" s="127" t="s">
        <v>59</v>
      </c>
      <c r="E2154" s="133">
        <v>43425</v>
      </c>
      <c r="F2154" s="133">
        <v>43426</v>
      </c>
      <c r="G2154" s="133">
        <v>43453</v>
      </c>
      <c r="H2154" s="133">
        <v>43431</v>
      </c>
      <c r="I2154" s="131" t="s">
        <v>16</v>
      </c>
      <c r="K2154" s="129" t="s">
        <v>94</v>
      </c>
      <c r="M2154" s="127" t="s">
        <v>14</v>
      </c>
      <c r="O2154" s="55"/>
      <c r="P2154" s="64"/>
    </row>
    <row r="2155" spans="1:16" ht="15" x14ac:dyDescent="0.2">
      <c r="A2155" s="128"/>
      <c r="B2155" s="136"/>
      <c r="C2155" s="128"/>
      <c r="E2155" s="134"/>
      <c r="F2155" s="134"/>
      <c r="G2155" s="134"/>
      <c r="H2155" s="134"/>
      <c r="I2155" s="132"/>
      <c r="K2155" s="130"/>
      <c r="M2155" s="128"/>
      <c r="O2155" s="55"/>
      <c r="P2155" s="64"/>
    </row>
    <row r="2156" spans="1:16" ht="15" customHeight="1" x14ac:dyDescent="0.2">
      <c r="A2156" s="127" t="s">
        <v>1193</v>
      </c>
      <c r="B2156" s="135" t="s">
        <v>2810</v>
      </c>
      <c r="C2156" s="127" t="s">
        <v>59</v>
      </c>
      <c r="E2156" s="133">
        <v>43425</v>
      </c>
      <c r="F2156" s="133">
        <v>43426</v>
      </c>
      <c r="G2156" s="133">
        <v>43453</v>
      </c>
      <c r="H2156" s="133">
        <v>43444</v>
      </c>
      <c r="I2156" s="131" t="s">
        <v>16</v>
      </c>
      <c r="K2156" s="129" t="s">
        <v>94</v>
      </c>
      <c r="M2156" s="127" t="s">
        <v>14</v>
      </c>
      <c r="O2156" s="55"/>
      <c r="P2156" s="64"/>
    </row>
    <row r="2157" spans="1:16" ht="15" x14ac:dyDescent="0.2">
      <c r="A2157" s="128"/>
      <c r="B2157" s="136"/>
      <c r="C2157" s="128"/>
      <c r="E2157" s="134"/>
      <c r="F2157" s="134"/>
      <c r="G2157" s="134"/>
      <c r="H2157" s="134"/>
      <c r="I2157" s="132"/>
      <c r="K2157" s="130"/>
      <c r="M2157" s="128"/>
      <c r="O2157" s="55"/>
      <c r="P2157" s="64"/>
    </row>
    <row r="2158" spans="1:16" ht="15" x14ac:dyDescent="0.2">
      <c r="A2158" s="127" t="s">
        <v>1194</v>
      </c>
      <c r="B2158" s="135" t="s">
        <v>2815</v>
      </c>
      <c r="C2158" s="127" t="s">
        <v>59</v>
      </c>
      <c r="E2158" s="133">
        <v>43426</v>
      </c>
      <c r="F2158" s="133">
        <v>43427</v>
      </c>
      <c r="G2158" s="133">
        <v>43454</v>
      </c>
      <c r="H2158" s="133">
        <v>43438</v>
      </c>
      <c r="I2158" s="131" t="s">
        <v>16</v>
      </c>
      <c r="K2158" s="129" t="s">
        <v>94</v>
      </c>
      <c r="M2158" s="127" t="s">
        <v>15</v>
      </c>
      <c r="O2158" s="55"/>
      <c r="P2158" s="64"/>
    </row>
    <row r="2159" spans="1:16" ht="15" x14ac:dyDescent="0.2">
      <c r="A2159" s="128"/>
      <c r="B2159" s="136"/>
      <c r="C2159" s="128"/>
      <c r="E2159" s="134"/>
      <c r="F2159" s="134"/>
      <c r="G2159" s="134"/>
      <c r="H2159" s="134"/>
      <c r="I2159" s="132"/>
      <c r="K2159" s="130"/>
      <c r="M2159" s="128"/>
      <c r="O2159" s="55"/>
      <c r="P2159" s="64"/>
    </row>
    <row r="2160" spans="1:16" ht="15" customHeight="1" x14ac:dyDescent="0.2">
      <c r="A2160" s="127" t="s">
        <v>1195</v>
      </c>
      <c r="B2160" s="135" t="s">
        <v>2816</v>
      </c>
      <c r="C2160" s="127" t="s">
        <v>59</v>
      </c>
      <c r="E2160" s="133">
        <v>43426</v>
      </c>
      <c r="F2160" s="133">
        <v>43427</v>
      </c>
      <c r="G2160" s="133">
        <v>43454</v>
      </c>
      <c r="H2160" s="133">
        <v>43446</v>
      </c>
      <c r="I2160" s="131" t="s">
        <v>16</v>
      </c>
      <c r="K2160" s="129" t="s">
        <v>94</v>
      </c>
      <c r="M2160" s="127" t="s">
        <v>14</v>
      </c>
      <c r="O2160" s="55"/>
      <c r="P2160" s="64"/>
    </row>
    <row r="2161" spans="1:16" ht="15" x14ac:dyDescent="0.2">
      <c r="A2161" s="128"/>
      <c r="B2161" s="136"/>
      <c r="C2161" s="128"/>
      <c r="E2161" s="134"/>
      <c r="F2161" s="134"/>
      <c r="G2161" s="134"/>
      <c r="H2161" s="134"/>
      <c r="I2161" s="132"/>
      <c r="K2161" s="130"/>
      <c r="M2161" s="128"/>
      <c r="O2161" s="55"/>
      <c r="P2161" s="64"/>
    </row>
    <row r="2162" spans="1:16" ht="15" x14ac:dyDescent="0.2">
      <c r="A2162" s="127" t="s">
        <v>1196</v>
      </c>
      <c r="B2162" s="135" t="s">
        <v>2817</v>
      </c>
      <c r="C2162" s="127" t="s">
        <v>59</v>
      </c>
      <c r="E2162" s="133">
        <v>43426</v>
      </c>
      <c r="F2162" s="133">
        <v>43427</v>
      </c>
      <c r="G2162" s="133">
        <v>43454</v>
      </c>
      <c r="H2162" s="133">
        <v>43444</v>
      </c>
      <c r="I2162" s="131" t="s">
        <v>16</v>
      </c>
      <c r="K2162" s="129" t="s">
        <v>94</v>
      </c>
      <c r="M2162" s="127" t="s">
        <v>14</v>
      </c>
      <c r="O2162" s="55"/>
      <c r="P2162" s="64"/>
    </row>
    <row r="2163" spans="1:16" ht="15" x14ac:dyDescent="0.2">
      <c r="A2163" s="128"/>
      <c r="B2163" s="136"/>
      <c r="C2163" s="128"/>
      <c r="E2163" s="134"/>
      <c r="F2163" s="134"/>
      <c r="G2163" s="134"/>
      <c r="H2163" s="134"/>
      <c r="I2163" s="132"/>
      <c r="K2163" s="130"/>
      <c r="M2163" s="128"/>
      <c r="O2163" s="55"/>
      <c r="P2163" s="64"/>
    </row>
    <row r="2164" spans="1:16" ht="15" customHeight="1" x14ac:dyDescent="0.2">
      <c r="A2164" s="127" t="s">
        <v>1197</v>
      </c>
      <c r="B2164" s="135" t="s">
        <v>2818</v>
      </c>
      <c r="C2164" s="127" t="s">
        <v>59</v>
      </c>
      <c r="E2164" s="133">
        <v>43426</v>
      </c>
      <c r="F2164" s="133">
        <v>43427</v>
      </c>
      <c r="G2164" s="133">
        <v>43454</v>
      </c>
      <c r="H2164" s="133">
        <v>43444</v>
      </c>
      <c r="I2164" s="131" t="s">
        <v>16</v>
      </c>
      <c r="K2164" s="129" t="s">
        <v>94</v>
      </c>
      <c r="M2164" s="127" t="s">
        <v>17</v>
      </c>
      <c r="O2164" s="55" t="s">
        <v>20</v>
      </c>
      <c r="P2164" s="64"/>
    </row>
    <row r="2165" spans="1:16" ht="15" x14ac:dyDescent="0.2">
      <c r="A2165" s="128"/>
      <c r="B2165" s="136"/>
      <c r="C2165" s="128"/>
      <c r="E2165" s="134"/>
      <c r="F2165" s="134"/>
      <c r="G2165" s="134"/>
      <c r="H2165" s="134"/>
      <c r="I2165" s="132"/>
      <c r="K2165" s="130"/>
      <c r="M2165" s="128"/>
      <c r="O2165" s="55"/>
      <c r="P2165" s="64"/>
    </row>
    <row r="2166" spans="1:16" ht="15" customHeight="1" x14ac:dyDescent="0.2">
      <c r="A2166" s="127" t="s">
        <v>1198</v>
      </c>
      <c r="B2166" s="135" t="s">
        <v>2819</v>
      </c>
      <c r="C2166" s="127" t="s">
        <v>59</v>
      </c>
      <c r="E2166" s="133">
        <v>43427</v>
      </c>
      <c r="F2166" s="133">
        <v>43430</v>
      </c>
      <c r="G2166" s="133">
        <v>43455</v>
      </c>
      <c r="H2166" s="133">
        <v>43517</v>
      </c>
      <c r="I2166" s="131" t="s">
        <v>28</v>
      </c>
      <c r="K2166" s="129" t="s">
        <v>94</v>
      </c>
      <c r="M2166" s="127" t="s">
        <v>14</v>
      </c>
      <c r="O2166" s="55"/>
      <c r="P2166" s="64"/>
    </row>
    <row r="2167" spans="1:16" ht="15" x14ac:dyDescent="0.2">
      <c r="A2167" s="128"/>
      <c r="B2167" s="136"/>
      <c r="C2167" s="128"/>
      <c r="E2167" s="134"/>
      <c r="F2167" s="134"/>
      <c r="G2167" s="134"/>
      <c r="H2167" s="134"/>
      <c r="I2167" s="132"/>
      <c r="K2167" s="130"/>
      <c r="M2167" s="128"/>
      <c r="O2167" s="55"/>
      <c r="P2167" s="64"/>
    </row>
    <row r="2168" spans="1:16" ht="15" customHeight="1" x14ac:dyDescent="0.2">
      <c r="A2168" s="127" t="s">
        <v>1199</v>
      </c>
      <c r="B2168" s="135" t="s">
        <v>2820</v>
      </c>
      <c r="C2168" s="127" t="s">
        <v>59</v>
      </c>
      <c r="E2168" s="133">
        <v>43427</v>
      </c>
      <c r="F2168" s="133">
        <v>43430</v>
      </c>
      <c r="G2168" s="133">
        <v>43455</v>
      </c>
      <c r="H2168" s="133">
        <v>43432</v>
      </c>
      <c r="I2168" s="131" t="s">
        <v>16</v>
      </c>
      <c r="K2168" s="129" t="s">
        <v>94</v>
      </c>
      <c r="M2168" s="127" t="s">
        <v>14</v>
      </c>
      <c r="O2168" s="55"/>
      <c r="P2168" s="64"/>
    </row>
    <row r="2169" spans="1:16" ht="15" x14ac:dyDescent="0.2">
      <c r="A2169" s="128"/>
      <c r="B2169" s="136"/>
      <c r="C2169" s="128"/>
      <c r="E2169" s="134"/>
      <c r="F2169" s="134"/>
      <c r="G2169" s="134"/>
      <c r="H2169" s="134"/>
      <c r="I2169" s="132"/>
      <c r="K2169" s="130"/>
      <c r="M2169" s="128"/>
      <c r="O2169" s="55"/>
      <c r="P2169" s="64"/>
    </row>
    <row r="2170" spans="1:16" ht="15" customHeight="1" x14ac:dyDescent="0.2">
      <c r="A2170" s="127" t="s">
        <v>1200</v>
      </c>
      <c r="B2170" s="135" t="s">
        <v>2821</v>
      </c>
      <c r="C2170" s="127" t="s">
        <v>59</v>
      </c>
      <c r="E2170" s="133">
        <v>43427</v>
      </c>
      <c r="F2170" s="133">
        <v>43430</v>
      </c>
      <c r="G2170" s="133">
        <v>43455</v>
      </c>
      <c r="H2170" s="133">
        <v>43430</v>
      </c>
      <c r="I2170" s="131" t="s">
        <v>16</v>
      </c>
      <c r="K2170" s="129" t="s">
        <v>94</v>
      </c>
      <c r="M2170" s="127" t="s">
        <v>14</v>
      </c>
      <c r="O2170" s="55"/>
      <c r="P2170" s="64"/>
    </row>
    <row r="2171" spans="1:16" ht="15" x14ac:dyDescent="0.2">
      <c r="A2171" s="128"/>
      <c r="B2171" s="136"/>
      <c r="C2171" s="128"/>
      <c r="E2171" s="134"/>
      <c r="F2171" s="134"/>
      <c r="G2171" s="134"/>
      <c r="H2171" s="134"/>
      <c r="I2171" s="132"/>
      <c r="K2171" s="130"/>
      <c r="M2171" s="128"/>
      <c r="O2171" s="55"/>
      <c r="P2171" s="64"/>
    </row>
    <row r="2172" spans="1:16" ht="15" x14ac:dyDescent="0.2">
      <c r="A2172" s="127" t="s">
        <v>1201</v>
      </c>
      <c r="B2172" s="135" t="s">
        <v>2822</v>
      </c>
      <c r="C2172" s="127" t="s">
        <v>59</v>
      </c>
      <c r="E2172" s="133">
        <v>43430</v>
      </c>
      <c r="F2172" s="133">
        <v>43431</v>
      </c>
      <c r="G2172" s="133">
        <v>43458</v>
      </c>
      <c r="H2172" s="133">
        <v>43444</v>
      </c>
      <c r="I2172" s="131" t="s">
        <v>16</v>
      </c>
      <c r="K2172" s="129" t="s">
        <v>94</v>
      </c>
      <c r="M2172" s="127" t="s">
        <v>14</v>
      </c>
      <c r="O2172" s="55"/>
      <c r="P2172" s="64"/>
    </row>
    <row r="2173" spans="1:16" ht="15" x14ac:dyDescent="0.2">
      <c r="A2173" s="128"/>
      <c r="B2173" s="136"/>
      <c r="C2173" s="128"/>
      <c r="E2173" s="134"/>
      <c r="F2173" s="134"/>
      <c r="G2173" s="134"/>
      <c r="H2173" s="134"/>
      <c r="I2173" s="132"/>
      <c r="K2173" s="130"/>
      <c r="M2173" s="128"/>
      <c r="O2173" s="55"/>
      <c r="P2173" s="64"/>
    </row>
    <row r="2174" spans="1:16" ht="15" customHeight="1" x14ac:dyDescent="0.2">
      <c r="A2174" s="127" t="s">
        <v>1202</v>
      </c>
      <c r="B2174" s="135" t="s">
        <v>2823</v>
      </c>
      <c r="C2174" s="127" t="s">
        <v>59</v>
      </c>
      <c r="E2174" s="133">
        <v>43430</v>
      </c>
      <c r="F2174" s="133">
        <v>43431</v>
      </c>
      <c r="G2174" s="133">
        <v>43458</v>
      </c>
      <c r="H2174" s="133">
        <v>43454</v>
      </c>
      <c r="I2174" s="131" t="s">
        <v>16</v>
      </c>
      <c r="K2174" s="129" t="s">
        <v>94</v>
      </c>
      <c r="M2174" s="127" t="s">
        <v>14</v>
      </c>
      <c r="O2174" s="55"/>
      <c r="P2174" s="64"/>
    </row>
    <row r="2175" spans="1:16" ht="15" x14ac:dyDescent="0.2">
      <c r="A2175" s="128"/>
      <c r="B2175" s="136"/>
      <c r="C2175" s="128"/>
      <c r="E2175" s="134"/>
      <c r="F2175" s="134"/>
      <c r="G2175" s="134"/>
      <c r="H2175" s="134"/>
      <c r="I2175" s="132"/>
      <c r="K2175" s="130"/>
      <c r="M2175" s="128"/>
      <c r="O2175" s="55"/>
      <c r="P2175" s="64"/>
    </row>
    <row r="2176" spans="1:16" ht="15" customHeight="1" x14ac:dyDescent="0.2">
      <c r="A2176" s="127" t="s">
        <v>1203</v>
      </c>
      <c r="B2176" s="135" t="s">
        <v>2824</v>
      </c>
      <c r="C2176" s="127" t="s">
        <v>59</v>
      </c>
      <c r="E2176" s="133">
        <v>43430</v>
      </c>
      <c r="F2176" s="133">
        <v>43431</v>
      </c>
      <c r="G2176" s="133">
        <v>43458</v>
      </c>
      <c r="H2176" s="133">
        <v>43451</v>
      </c>
      <c r="I2176" s="131" t="s">
        <v>16</v>
      </c>
      <c r="K2176" s="129" t="s">
        <v>94</v>
      </c>
      <c r="M2176" s="127" t="s">
        <v>14</v>
      </c>
      <c r="O2176" s="55"/>
      <c r="P2176" s="64"/>
    </row>
    <row r="2177" spans="1:16" ht="15" x14ac:dyDescent="0.2">
      <c r="A2177" s="128"/>
      <c r="B2177" s="136"/>
      <c r="C2177" s="128"/>
      <c r="E2177" s="134"/>
      <c r="F2177" s="134"/>
      <c r="G2177" s="134"/>
      <c r="H2177" s="134"/>
      <c r="I2177" s="132"/>
      <c r="K2177" s="130"/>
      <c r="M2177" s="128"/>
      <c r="O2177" s="55"/>
      <c r="P2177" s="64"/>
    </row>
    <row r="2178" spans="1:16" ht="15" customHeight="1" x14ac:dyDescent="0.2">
      <c r="A2178" s="127" t="s">
        <v>1204</v>
      </c>
      <c r="B2178" s="135" t="s">
        <v>2825</v>
      </c>
      <c r="C2178" s="127" t="s">
        <v>59</v>
      </c>
      <c r="E2178" s="133">
        <v>43430</v>
      </c>
      <c r="F2178" s="133">
        <v>43431</v>
      </c>
      <c r="G2178" s="133">
        <v>43458</v>
      </c>
      <c r="H2178" s="133">
        <v>43438</v>
      </c>
      <c r="I2178" s="131" t="s">
        <v>16</v>
      </c>
      <c r="K2178" s="129" t="s">
        <v>94</v>
      </c>
      <c r="M2178" s="127" t="s">
        <v>14</v>
      </c>
      <c r="O2178" s="55"/>
      <c r="P2178" s="64"/>
    </row>
    <row r="2179" spans="1:16" ht="15" x14ac:dyDescent="0.2">
      <c r="A2179" s="128"/>
      <c r="B2179" s="136"/>
      <c r="C2179" s="128"/>
      <c r="E2179" s="134"/>
      <c r="F2179" s="134"/>
      <c r="G2179" s="134"/>
      <c r="H2179" s="134"/>
      <c r="I2179" s="132"/>
      <c r="K2179" s="130"/>
      <c r="M2179" s="128"/>
      <c r="O2179" s="55"/>
      <c r="P2179" s="64"/>
    </row>
    <row r="2180" spans="1:16" ht="15" customHeight="1" x14ac:dyDescent="0.2">
      <c r="A2180" s="127" t="s">
        <v>1205</v>
      </c>
      <c r="B2180" s="135" t="s">
        <v>2826</v>
      </c>
      <c r="C2180" s="127" t="s">
        <v>59</v>
      </c>
      <c r="E2180" s="133">
        <v>43430</v>
      </c>
      <c r="F2180" s="133">
        <v>43431</v>
      </c>
      <c r="G2180" s="133">
        <v>43458</v>
      </c>
      <c r="H2180" s="133">
        <v>43444</v>
      </c>
      <c r="I2180" s="131" t="s">
        <v>16</v>
      </c>
      <c r="K2180" s="129" t="s">
        <v>94</v>
      </c>
      <c r="M2180" s="127" t="s">
        <v>23</v>
      </c>
      <c r="O2180" s="55"/>
      <c r="P2180" s="64"/>
    </row>
    <row r="2181" spans="1:16" ht="15" x14ac:dyDescent="0.2">
      <c r="A2181" s="128"/>
      <c r="B2181" s="136"/>
      <c r="C2181" s="128"/>
      <c r="E2181" s="134"/>
      <c r="F2181" s="134"/>
      <c r="G2181" s="134"/>
      <c r="H2181" s="134"/>
      <c r="I2181" s="132"/>
      <c r="K2181" s="130"/>
      <c r="M2181" s="128"/>
      <c r="O2181" s="55"/>
      <c r="P2181" s="64"/>
    </row>
    <row r="2182" spans="1:16" ht="15" customHeight="1" x14ac:dyDescent="0.2">
      <c r="A2182" s="127" t="s">
        <v>1206</v>
      </c>
      <c r="B2182" s="135" t="s">
        <v>2827</v>
      </c>
      <c r="C2182" s="127" t="s">
        <v>59</v>
      </c>
      <c r="E2182" s="133">
        <v>43431</v>
      </c>
      <c r="F2182" s="133">
        <v>43432</v>
      </c>
      <c r="G2182" s="133">
        <v>43461</v>
      </c>
      <c r="H2182" s="133">
        <v>43444</v>
      </c>
      <c r="I2182" s="131" t="s">
        <v>16</v>
      </c>
      <c r="K2182" s="129" t="s">
        <v>94</v>
      </c>
      <c r="M2182" s="127" t="s">
        <v>70</v>
      </c>
      <c r="O2182" s="55"/>
      <c r="P2182" s="64"/>
    </row>
    <row r="2183" spans="1:16" ht="15" x14ac:dyDescent="0.2">
      <c r="A2183" s="128"/>
      <c r="B2183" s="136"/>
      <c r="C2183" s="128"/>
      <c r="E2183" s="134"/>
      <c r="F2183" s="134"/>
      <c r="G2183" s="134"/>
      <c r="H2183" s="134"/>
      <c r="I2183" s="132"/>
      <c r="K2183" s="130"/>
      <c r="M2183" s="128"/>
      <c r="O2183" s="55"/>
      <c r="P2183" s="64"/>
    </row>
    <row r="2184" spans="1:16" ht="15" x14ac:dyDescent="0.2">
      <c r="A2184" s="127" t="s">
        <v>1207</v>
      </c>
      <c r="B2184" s="135" t="s">
        <v>2828</v>
      </c>
      <c r="C2184" s="127" t="s">
        <v>59</v>
      </c>
      <c r="E2184" s="133">
        <v>43431</v>
      </c>
      <c r="F2184" s="133">
        <v>43432</v>
      </c>
      <c r="G2184" s="133">
        <v>43461</v>
      </c>
      <c r="H2184" s="133">
        <v>43446</v>
      </c>
      <c r="I2184" s="131" t="s">
        <v>28</v>
      </c>
      <c r="K2184" s="129" t="s">
        <v>94</v>
      </c>
      <c r="M2184" s="127" t="s">
        <v>14</v>
      </c>
      <c r="O2184" s="55"/>
      <c r="P2184" s="64"/>
    </row>
    <row r="2185" spans="1:16" ht="15" x14ac:dyDescent="0.2">
      <c r="A2185" s="128"/>
      <c r="B2185" s="136"/>
      <c r="C2185" s="128"/>
      <c r="E2185" s="134"/>
      <c r="F2185" s="134"/>
      <c r="G2185" s="134"/>
      <c r="H2185" s="134"/>
      <c r="I2185" s="132"/>
      <c r="K2185" s="130"/>
      <c r="M2185" s="128"/>
      <c r="O2185" s="55"/>
      <c r="P2185" s="64"/>
    </row>
    <row r="2186" spans="1:16" ht="15" customHeight="1" x14ac:dyDescent="0.2">
      <c r="A2186" s="127" t="s">
        <v>1208</v>
      </c>
      <c r="B2186" s="135" t="s">
        <v>2829</v>
      </c>
      <c r="C2186" s="127" t="s">
        <v>59</v>
      </c>
      <c r="E2186" s="133">
        <v>43431</v>
      </c>
      <c r="F2186" s="133">
        <v>43432</v>
      </c>
      <c r="G2186" s="133">
        <v>43461</v>
      </c>
      <c r="H2186" s="133">
        <v>43446</v>
      </c>
      <c r="I2186" s="131" t="s">
        <v>16</v>
      </c>
      <c r="K2186" s="129" t="s">
        <v>94</v>
      </c>
      <c r="M2186" s="127" t="s">
        <v>14</v>
      </c>
      <c r="O2186" s="55"/>
      <c r="P2186" s="64"/>
    </row>
    <row r="2187" spans="1:16" ht="15" x14ac:dyDescent="0.2">
      <c r="A2187" s="128"/>
      <c r="B2187" s="136"/>
      <c r="C2187" s="128"/>
      <c r="E2187" s="134"/>
      <c r="F2187" s="134"/>
      <c r="G2187" s="134"/>
      <c r="H2187" s="134"/>
      <c r="I2187" s="132"/>
      <c r="K2187" s="130"/>
      <c r="M2187" s="128"/>
      <c r="O2187" s="55"/>
      <c r="P2187" s="64"/>
    </row>
    <row r="2188" spans="1:16" ht="15" customHeight="1" x14ac:dyDescent="0.2">
      <c r="A2188" s="127" t="s">
        <v>1209</v>
      </c>
      <c r="B2188" s="135" t="s">
        <v>2830</v>
      </c>
      <c r="C2188" s="127" t="s">
        <v>59</v>
      </c>
      <c r="E2188" s="133">
        <v>43431</v>
      </c>
      <c r="F2188" s="133">
        <v>43432</v>
      </c>
      <c r="G2188" s="133">
        <v>43461</v>
      </c>
      <c r="H2188" s="133">
        <v>43446</v>
      </c>
      <c r="I2188" s="131" t="s">
        <v>16</v>
      </c>
      <c r="K2188" s="129" t="s">
        <v>94</v>
      </c>
      <c r="M2188" s="127" t="s">
        <v>14</v>
      </c>
      <c r="O2188" s="55"/>
      <c r="P2188" s="64"/>
    </row>
    <row r="2189" spans="1:16" ht="15" x14ac:dyDescent="0.2">
      <c r="A2189" s="128"/>
      <c r="B2189" s="136"/>
      <c r="C2189" s="128"/>
      <c r="E2189" s="134"/>
      <c r="F2189" s="134"/>
      <c r="G2189" s="134"/>
      <c r="H2189" s="134"/>
      <c r="I2189" s="132"/>
      <c r="K2189" s="130"/>
      <c r="M2189" s="128"/>
      <c r="O2189" s="55"/>
      <c r="P2189" s="64"/>
    </row>
    <row r="2190" spans="1:16" ht="15" customHeight="1" x14ac:dyDescent="0.2">
      <c r="A2190" s="127" t="s">
        <v>1210</v>
      </c>
      <c r="B2190" s="135" t="s">
        <v>2831</v>
      </c>
      <c r="C2190" s="127" t="s">
        <v>59</v>
      </c>
      <c r="E2190" s="133">
        <v>43431</v>
      </c>
      <c r="F2190" s="133">
        <v>43432</v>
      </c>
      <c r="G2190" s="133">
        <v>43461</v>
      </c>
      <c r="H2190" s="133">
        <v>43451</v>
      </c>
      <c r="I2190" s="131" t="s">
        <v>16</v>
      </c>
      <c r="K2190" s="129" t="s">
        <v>94</v>
      </c>
      <c r="M2190" s="127" t="s">
        <v>15</v>
      </c>
      <c r="O2190" s="55"/>
      <c r="P2190" s="64"/>
    </row>
    <row r="2191" spans="1:16" ht="15" x14ac:dyDescent="0.2">
      <c r="A2191" s="128"/>
      <c r="B2191" s="136"/>
      <c r="C2191" s="128"/>
      <c r="E2191" s="134"/>
      <c r="F2191" s="134"/>
      <c r="G2191" s="134"/>
      <c r="H2191" s="134"/>
      <c r="I2191" s="132"/>
      <c r="K2191" s="130"/>
      <c r="M2191" s="128"/>
      <c r="O2191" s="55"/>
      <c r="P2191" s="64"/>
    </row>
    <row r="2192" spans="1:16" ht="15" x14ac:dyDescent="0.2">
      <c r="A2192" s="127" t="s">
        <v>1211</v>
      </c>
      <c r="B2192" s="135" t="s">
        <v>2832</v>
      </c>
      <c r="C2192" s="127" t="s">
        <v>59</v>
      </c>
      <c r="E2192" s="133">
        <v>43431</v>
      </c>
      <c r="F2192" s="133">
        <v>43432</v>
      </c>
      <c r="G2192" s="133">
        <v>43461</v>
      </c>
      <c r="H2192" s="133"/>
      <c r="I2192" s="131" t="s">
        <v>29</v>
      </c>
      <c r="K2192" s="129" t="s">
        <v>95</v>
      </c>
      <c r="M2192" s="127" t="s">
        <v>74</v>
      </c>
      <c r="O2192" s="55"/>
      <c r="P2192" s="64"/>
    </row>
    <row r="2193" spans="1:26" ht="15" x14ac:dyDescent="0.2">
      <c r="A2193" s="128"/>
      <c r="B2193" s="136"/>
      <c r="C2193" s="128"/>
      <c r="E2193" s="134"/>
      <c r="F2193" s="134"/>
      <c r="G2193" s="134"/>
      <c r="H2193" s="134"/>
      <c r="I2193" s="132"/>
      <c r="K2193" s="130"/>
      <c r="M2193" s="128"/>
      <c r="O2193" s="55"/>
      <c r="P2193" s="64"/>
    </row>
    <row r="2194" spans="1:26" ht="15" customHeight="1" x14ac:dyDescent="0.2">
      <c r="A2194" s="165" t="s">
        <v>1212</v>
      </c>
      <c r="B2194" s="163" t="s">
        <v>2833</v>
      </c>
      <c r="C2194" s="165" t="s">
        <v>59</v>
      </c>
      <c r="D2194" s="104"/>
      <c r="E2194" s="167">
        <v>43432</v>
      </c>
      <c r="F2194" s="167">
        <v>43433</v>
      </c>
      <c r="G2194" s="167">
        <v>43462</v>
      </c>
      <c r="H2194" s="167">
        <v>43446</v>
      </c>
      <c r="I2194" s="172" t="s">
        <v>16</v>
      </c>
      <c r="J2194" s="104"/>
      <c r="K2194" s="174" t="s">
        <v>94</v>
      </c>
      <c r="L2194" s="104"/>
      <c r="M2194" s="165" t="s">
        <v>23</v>
      </c>
      <c r="N2194" s="104"/>
      <c r="O2194" s="103"/>
      <c r="P2194" s="95"/>
    </row>
    <row r="2195" spans="1:26" s="105" customFormat="1" ht="15" x14ac:dyDescent="0.2">
      <c r="A2195" s="166"/>
      <c r="B2195" s="164"/>
      <c r="C2195" s="166"/>
      <c r="D2195" s="104"/>
      <c r="E2195" s="168"/>
      <c r="F2195" s="168"/>
      <c r="G2195" s="168"/>
      <c r="H2195" s="168"/>
      <c r="I2195" s="173"/>
      <c r="J2195" s="104"/>
      <c r="K2195" s="175"/>
      <c r="L2195" s="104"/>
      <c r="M2195" s="166"/>
      <c r="N2195" s="104"/>
      <c r="O2195" s="103"/>
      <c r="P2195" s="95"/>
      <c r="Q2195" s="104"/>
      <c r="Y2195" s="106"/>
      <c r="Z2195" s="106"/>
    </row>
    <row r="2196" spans="1:26" s="105" customFormat="1" ht="15" customHeight="1" x14ac:dyDescent="0.2">
      <c r="A2196" s="165" t="s">
        <v>1213</v>
      </c>
      <c r="B2196" s="163" t="s">
        <v>2834</v>
      </c>
      <c r="C2196" s="165" t="s">
        <v>59</v>
      </c>
      <c r="D2196" s="104"/>
      <c r="E2196" s="167">
        <v>43432</v>
      </c>
      <c r="F2196" s="167">
        <v>43433</v>
      </c>
      <c r="G2196" s="167">
        <v>43462</v>
      </c>
      <c r="H2196" s="167">
        <v>43503</v>
      </c>
      <c r="I2196" s="172" t="s">
        <v>28</v>
      </c>
      <c r="J2196" s="104"/>
      <c r="K2196" s="174" t="s">
        <v>94</v>
      </c>
      <c r="L2196" s="104"/>
      <c r="M2196" s="165" t="s">
        <v>14</v>
      </c>
      <c r="N2196" s="104"/>
      <c r="O2196" s="103"/>
      <c r="P2196" s="95"/>
      <c r="Q2196" s="104"/>
      <c r="Y2196" s="106"/>
      <c r="Z2196" s="106"/>
    </row>
    <row r="2197" spans="1:26" s="105" customFormat="1" ht="15" x14ac:dyDescent="0.2">
      <c r="A2197" s="166"/>
      <c r="B2197" s="164"/>
      <c r="C2197" s="166"/>
      <c r="D2197" s="104"/>
      <c r="E2197" s="168"/>
      <c r="F2197" s="168"/>
      <c r="G2197" s="168"/>
      <c r="H2197" s="168"/>
      <c r="I2197" s="173"/>
      <c r="J2197" s="104"/>
      <c r="K2197" s="175"/>
      <c r="L2197" s="104"/>
      <c r="M2197" s="166"/>
      <c r="N2197" s="104"/>
      <c r="O2197" s="103"/>
      <c r="P2197" s="95"/>
      <c r="Q2197" s="104"/>
      <c r="Y2197" s="106"/>
      <c r="Z2197" s="106"/>
    </row>
    <row r="2198" spans="1:26" s="105" customFormat="1" ht="15" x14ac:dyDescent="0.2">
      <c r="A2198" s="165" t="s">
        <v>1214</v>
      </c>
      <c r="B2198" s="163" t="s">
        <v>2835</v>
      </c>
      <c r="C2198" s="165" t="s">
        <v>59</v>
      </c>
      <c r="D2198" s="104"/>
      <c r="E2198" s="167">
        <v>43432</v>
      </c>
      <c r="F2198" s="167">
        <v>43433</v>
      </c>
      <c r="G2198" s="167">
        <v>43462</v>
      </c>
      <c r="H2198" s="167">
        <v>43446</v>
      </c>
      <c r="I2198" s="172" t="s">
        <v>16</v>
      </c>
      <c r="J2198" s="104"/>
      <c r="K2198" s="174" t="s">
        <v>94</v>
      </c>
      <c r="L2198" s="104"/>
      <c r="M2198" s="165" t="s">
        <v>15</v>
      </c>
      <c r="N2198" s="104"/>
      <c r="O2198" s="103"/>
      <c r="P2198" s="95"/>
      <c r="Q2198" s="104"/>
      <c r="Y2198" s="106"/>
      <c r="Z2198" s="106"/>
    </row>
    <row r="2199" spans="1:26" s="105" customFormat="1" ht="15" x14ac:dyDescent="0.2">
      <c r="A2199" s="166"/>
      <c r="B2199" s="164"/>
      <c r="C2199" s="166"/>
      <c r="D2199" s="104"/>
      <c r="E2199" s="168"/>
      <c r="F2199" s="168"/>
      <c r="G2199" s="168"/>
      <c r="H2199" s="168"/>
      <c r="I2199" s="173"/>
      <c r="J2199" s="104"/>
      <c r="K2199" s="175"/>
      <c r="L2199" s="104"/>
      <c r="M2199" s="166"/>
      <c r="N2199" s="104"/>
      <c r="O2199" s="103"/>
      <c r="P2199" s="95"/>
      <c r="Q2199" s="104"/>
      <c r="Y2199" s="106"/>
      <c r="Z2199" s="106"/>
    </row>
    <row r="2200" spans="1:26" s="105" customFormat="1" ht="15" customHeight="1" x14ac:dyDescent="0.2">
      <c r="A2200" s="165" t="s">
        <v>1215</v>
      </c>
      <c r="B2200" s="163" t="s">
        <v>2836</v>
      </c>
      <c r="C2200" s="165" t="s">
        <v>59</v>
      </c>
      <c r="D2200" s="104"/>
      <c r="E2200" s="167">
        <v>43432</v>
      </c>
      <c r="F2200" s="167">
        <v>43433</v>
      </c>
      <c r="G2200" s="167">
        <v>43462</v>
      </c>
      <c r="H2200" s="167">
        <v>43453</v>
      </c>
      <c r="I2200" s="172" t="s">
        <v>16</v>
      </c>
      <c r="J2200" s="104"/>
      <c r="K2200" s="174" t="s">
        <v>94</v>
      </c>
      <c r="L2200" s="104"/>
      <c r="M2200" s="165" t="s">
        <v>14</v>
      </c>
      <c r="N2200" s="104"/>
      <c r="O2200" s="103"/>
      <c r="P2200" s="95" t="s">
        <v>2837</v>
      </c>
      <c r="Q2200" s="104"/>
      <c r="Y2200" s="106"/>
      <c r="Z2200" s="106"/>
    </row>
    <row r="2201" spans="1:26" s="105" customFormat="1" ht="15" x14ac:dyDescent="0.2">
      <c r="A2201" s="166"/>
      <c r="B2201" s="164"/>
      <c r="C2201" s="166"/>
      <c r="D2201" s="104"/>
      <c r="E2201" s="168"/>
      <c r="F2201" s="168"/>
      <c r="G2201" s="168"/>
      <c r="H2201" s="168"/>
      <c r="I2201" s="173"/>
      <c r="J2201" s="104"/>
      <c r="K2201" s="175"/>
      <c r="L2201" s="104"/>
      <c r="M2201" s="166"/>
      <c r="N2201" s="104"/>
      <c r="O2201" s="103"/>
      <c r="P2201" s="95"/>
      <c r="Q2201" s="104"/>
      <c r="Y2201" s="106"/>
      <c r="Z2201" s="106"/>
    </row>
    <row r="2202" spans="1:26" s="105" customFormat="1" ht="15" customHeight="1" x14ac:dyDescent="0.2">
      <c r="A2202" s="165" t="s">
        <v>1216</v>
      </c>
      <c r="B2202" s="163" t="s">
        <v>2839</v>
      </c>
      <c r="C2202" s="165" t="s">
        <v>59</v>
      </c>
      <c r="D2202" s="104"/>
      <c r="E2202" s="167">
        <v>43432</v>
      </c>
      <c r="F2202" s="167">
        <v>43433</v>
      </c>
      <c r="G2202" s="167">
        <v>43462</v>
      </c>
      <c r="H2202" s="167">
        <v>43439</v>
      </c>
      <c r="I2202" s="172" t="s">
        <v>16</v>
      </c>
      <c r="J2202" s="104"/>
      <c r="K2202" s="174" t="s">
        <v>94</v>
      </c>
      <c r="L2202" s="104"/>
      <c r="M2202" s="165" t="s">
        <v>14</v>
      </c>
      <c r="N2202" s="104"/>
      <c r="O2202" s="103"/>
      <c r="P2202" s="95"/>
      <c r="Q2202" s="104"/>
      <c r="Y2202" s="106"/>
      <c r="Z2202" s="106"/>
    </row>
    <row r="2203" spans="1:26" s="105" customFormat="1" ht="15" x14ac:dyDescent="0.2">
      <c r="A2203" s="166"/>
      <c r="B2203" s="164"/>
      <c r="C2203" s="166"/>
      <c r="D2203" s="104"/>
      <c r="E2203" s="168"/>
      <c r="F2203" s="168"/>
      <c r="G2203" s="168"/>
      <c r="H2203" s="168"/>
      <c r="I2203" s="173"/>
      <c r="J2203" s="104"/>
      <c r="K2203" s="175"/>
      <c r="L2203" s="104"/>
      <c r="M2203" s="166"/>
      <c r="N2203" s="104"/>
      <c r="O2203" s="103"/>
      <c r="P2203" s="95"/>
      <c r="Q2203" s="104"/>
      <c r="Y2203" s="106"/>
      <c r="Z2203" s="106"/>
    </row>
    <row r="2204" spans="1:26" s="105" customFormat="1" ht="15" customHeight="1" x14ac:dyDescent="0.2">
      <c r="A2204" s="165" t="s">
        <v>1217</v>
      </c>
      <c r="B2204" s="163" t="s">
        <v>2838</v>
      </c>
      <c r="C2204" s="165" t="s">
        <v>59</v>
      </c>
      <c r="D2204" s="104"/>
      <c r="E2204" s="167">
        <v>43433</v>
      </c>
      <c r="F2204" s="167">
        <v>43434</v>
      </c>
      <c r="G2204" s="167">
        <v>43466</v>
      </c>
      <c r="H2204" s="167">
        <v>43445</v>
      </c>
      <c r="I2204" s="172" t="s">
        <v>16</v>
      </c>
      <c r="J2204" s="104"/>
      <c r="K2204" s="174" t="s">
        <v>94</v>
      </c>
      <c r="L2204" s="104"/>
      <c r="M2204" s="165" t="s">
        <v>23</v>
      </c>
      <c r="N2204" s="104"/>
      <c r="O2204" s="103"/>
      <c r="P2204" s="107" t="s">
        <v>2845</v>
      </c>
      <c r="Q2204" s="104"/>
      <c r="Y2204" s="106"/>
      <c r="Z2204" s="106"/>
    </row>
    <row r="2205" spans="1:26" s="105" customFormat="1" ht="15" x14ac:dyDescent="0.2">
      <c r="A2205" s="166"/>
      <c r="B2205" s="164"/>
      <c r="C2205" s="166"/>
      <c r="D2205" s="104"/>
      <c r="E2205" s="168"/>
      <c r="F2205" s="168"/>
      <c r="G2205" s="168"/>
      <c r="H2205" s="168"/>
      <c r="I2205" s="173"/>
      <c r="J2205" s="104"/>
      <c r="K2205" s="175"/>
      <c r="L2205" s="104"/>
      <c r="M2205" s="166"/>
      <c r="N2205" s="104"/>
      <c r="O2205" s="103"/>
      <c r="P2205" s="95"/>
      <c r="Q2205" s="104"/>
      <c r="Y2205" s="106"/>
      <c r="Z2205" s="106"/>
    </row>
    <row r="2206" spans="1:26" s="105" customFormat="1" ht="15" customHeight="1" x14ac:dyDescent="0.2">
      <c r="A2206" s="165" t="s">
        <v>1218</v>
      </c>
      <c r="B2206" s="163" t="s">
        <v>2840</v>
      </c>
      <c r="C2206" s="165" t="s">
        <v>59</v>
      </c>
      <c r="D2206" s="104"/>
      <c r="E2206" s="167">
        <v>43433</v>
      </c>
      <c r="F2206" s="167">
        <v>43434</v>
      </c>
      <c r="G2206" s="167">
        <v>43466</v>
      </c>
      <c r="H2206" s="167">
        <v>43438</v>
      </c>
      <c r="I2206" s="172" t="s">
        <v>16</v>
      </c>
      <c r="J2206" s="104"/>
      <c r="K2206" s="174" t="s">
        <v>94</v>
      </c>
      <c r="L2206" s="104"/>
      <c r="M2206" s="165" t="s">
        <v>14</v>
      </c>
      <c r="N2206" s="104"/>
      <c r="O2206" s="103"/>
      <c r="P2206" s="95"/>
      <c r="Q2206" s="104"/>
      <c r="Y2206" s="106"/>
      <c r="Z2206" s="106"/>
    </row>
    <row r="2207" spans="1:26" s="105" customFormat="1" ht="15" x14ac:dyDescent="0.2">
      <c r="A2207" s="166"/>
      <c r="B2207" s="164"/>
      <c r="C2207" s="166"/>
      <c r="D2207" s="104"/>
      <c r="E2207" s="168"/>
      <c r="F2207" s="168"/>
      <c r="G2207" s="168"/>
      <c r="H2207" s="168"/>
      <c r="I2207" s="173"/>
      <c r="J2207" s="104"/>
      <c r="K2207" s="175"/>
      <c r="L2207" s="104"/>
      <c r="M2207" s="166"/>
      <c r="N2207" s="104"/>
      <c r="O2207" s="103"/>
      <c r="P2207" s="95"/>
      <c r="Q2207" s="104"/>
      <c r="Y2207" s="106"/>
      <c r="Z2207" s="106"/>
    </row>
    <row r="2208" spans="1:26" s="105" customFormat="1" ht="15" customHeight="1" x14ac:dyDescent="0.2">
      <c r="A2208" s="165" t="s">
        <v>1219</v>
      </c>
      <c r="B2208" s="163" t="s">
        <v>2841</v>
      </c>
      <c r="C2208" s="165" t="s">
        <v>59</v>
      </c>
      <c r="D2208" s="104"/>
      <c r="E2208" s="167">
        <v>43433</v>
      </c>
      <c r="F2208" s="167">
        <v>43434</v>
      </c>
      <c r="G2208" s="167">
        <v>43466</v>
      </c>
      <c r="H2208" s="167">
        <v>43453</v>
      </c>
      <c r="I2208" s="172" t="s">
        <v>16</v>
      </c>
      <c r="J2208" s="104"/>
      <c r="K2208" s="174" t="s">
        <v>94</v>
      </c>
      <c r="L2208" s="104"/>
      <c r="M2208" s="165" t="s">
        <v>14</v>
      </c>
      <c r="N2208" s="104"/>
      <c r="O2208" s="103"/>
      <c r="P2208" s="95"/>
      <c r="Q2208" s="104"/>
      <c r="Y2208" s="106"/>
      <c r="Z2208" s="106"/>
    </row>
    <row r="2209" spans="1:26" s="105" customFormat="1" ht="15" x14ac:dyDescent="0.2">
      <c r="A2209" s="166"/>
      <c r="B2209" s="164"/>
      <c r="C2209" s="166"/>
      <c r="D2209" s="104"/>
      <c r="E2209" s="168"/>
      <c r="F2209" s="168"/>
      <c r="G2209" s="168"/>
      <c r="H2209" s="168"/>
      <c r="I2209" s="173"/>
      <c r="J2209" s="104"/>
      <c r="K2209" s="175"/>
      <c r="L2209" s="104"/>
      <c r="M2209" s="166"/>
      <c r="N2209" s="104"/>
      <c r="O2209" s="103"/>
      <c r="P2209" s="95"/>
      <c r="Q2209" s="104"/>
      <c r="Y2209" s="106"/>
      <c r="Z2209" s="106"/>
    </row>
    <row r="2210" spans="1:26" s="105" customFormat="1" ht="15" customHeight="1" x14ac:dyDescent="0.2">
      <c r="A2210" s="165" t="s">
        <v>1220</v>
      </c>
      <c r="B2210" s="163" t="s">
        <v>2842</v>
      </c>
      <c r="C2210" s="165" t="s">
        <v>59</v>
      </c>
      <c r="D2210" s="104"/>
      <c r="E2210" s="167">
        <v>43433</v>
      </c>
      <c r="F2210" s="167">
        <v>43434</v>
      </c>
      <c r="G2210" s="167">
        <v>43466</v>
      </c>
      <c r="H2210" s="167">
        <v>43454</v>
      </c>
      <c r="I2210" s="172" t="s">
        <v>16</v>
      </c>
      <c r="J2210" s="104"/>
      <c r="K2210" s="174" t="s">
        <v>94</v>
      </c>
      <c r="L2210" s="104"/>
      <c r="M2210" s="165" t="s">
        <v>14</v>
      </c>
      <c r="N2210" s="104"/>
      <c r="O2210" s="103"/>
      <c r="P2210" s="95" t="s">
        <v>2845</v>
      </c>
      <c r="Q2210" s="104"/>
      <c r="Y2210" s="106"/>
      <c r="Z2210" s="106"/>
    </row>
    <row r="2211" spans="1:26" s="105" customFormat="1" ht="15" x14ac:dyDescent="0.2">
      <c r="A2211" s="166"/>
      <c r="B2211" s="164"/>
      <c r="C2211" s="166"/>
      <c r="D2211" s="104"/>
      <c r="E2211" s="168"/>
      <c r="F2211" s="168"/>
      <c r="G2211" s="168"/>
      <c r="H2211" s="168"/>
      <c r="I2211" s="173"/>
      <c r="J2211" s="104"/>
      <c r="K2211" s="175"/>
      <c r="L2211" s="104"/>
      <c r="M2211" s="166"/>
      <c r="N2211" s="104"/>
      <c r="O2211" s="103"/>
      <c r="P2211" s="95" t="s">
        <v>2846</v>
      </c>
      <c r="Q2211" s="104"/>
      <c r="Y2211" s="106"/>
      <c r="Z2211" s="106"/>
    </row>
    <row r="2212" spans="1:26" s="105" customFormat="1" ht="15" customHeight="1" x14ac:dyDescent="0.2">
      <c r="A2212" s="165" t="s">
        <v>1221</v>
      </c>
      <c r="B2212" s="163" t="s">
        <v>2843</v>
      </c>
      <c r="C2212" s="165" t="s">
        <v>59</v>
      </c>
      <c r="D2212" s="104"/>
      <c r="E2212" s="167">
        <v>43433</v>
      </c>
      <c r="F2212" s="167">
        <v>43434</v>
      </c>
      <c r="G2212" s="167">
        <v>43466</v>
      </c>
      <c r="H2212" s="167">
        <v>43454</v>
      </c>
      <c r="I2212" s="172" t="s">
        <v>16</v>
      </c>
      <c r="J2212" s="104"/>
      <c r="K2212" s="174" t="s">
        <v>94</v>
      </c>
      <c r="L2212" s="104"/>
      <c r="M2212" s="165" t="s">
        <v>15</v>
      </c>
      <c r="N2212" s="104"/>
      <c r="O2212" s="103"/>
      <c r="P2212" s="95"/>
      <c r="Q2212" s="104"/>
      <c r="Y2212" s="106"/>
      <c r="Z2212" s="106"/>
    </row>
    <row r="2213" spans="1:26" s="105" customFormat="1" ht="15" x14ac:dyDescent="0.2">
      <c r="A2213" s="166"/>
      <c r="B2213" s="164"/>
      <c r="C2213" s="166"/>
      <c r="D2213" s="104"/>
      <c r="E2213" s="168"/>
      <c r="F2213" s="168"/>
      <c r="G2213" s="168"/>
      <c r="H2213" s="168"/>
      <c r="I2213" s="173"/>
      <c r="J2213" s="104"/>
      <c r="K2213" s="175"/>
      <c r="L2213" s="104"/>
      <c r="M2213" s="166"/>
      <c r="N2213" s="104"/>
      <c r="O2213" s="103"/>
      <c r="P2213" s="95"/>
      <c r="Q2213" s="104"/>
      <c r="Y2213" s="106"/>
      <c r="Z2213" s="106"/>
    </row>
    <row r="2214" spans="1:26" s="105" customFormat="1" ht="15" x14ac:dyDescent="0.2">
      <c r="A2214" s="127" t="s">
        <v>1222</v>
      </c>
      <c r="B2214" s="135" t="s">
        <v>2844</v>
      </c>
      <c r="C2214" s="127" t="s">
        <v>59</v>
      </c>
      <c r="D2214" s="13"/>
      <c r="E2214" s="133">
        <v>43434</v>
      </c>
      <c r="F2214" s="133">
        <v>43437</v>
      </c>
      <c r="G2214" s="133">
        <v>43467</v>
      </c>
      <c r="H2214" s="133">
        <v>43434</v>
      </c>
      <c r="I2214" s="131" t="s">
        <v>16</v>
      </c>
      <c r="J2214" s="16"/>
      <c r="K2214" s="129" t="s">
        <v>94</v>
      </c>
      <c r="L2214" s="13"/>
      <c r="M2214" s="127" t="s">
        <v>15</v>
      </c>
      <c r="N2214" s="15"/>
      <c r="O2214" s="55" t="s">
        <v>82</v>
      </c>
      <c r="P2214" s="64"/>
      <c r="Q2214" s="104"/>
      <c r="Y2214" s="106"/>
      <c r="Z2214" s="106"/>
    </row>
    <row r="2215" spans="1:26" ht="15" x14ac:dyDescent="0.2">
      <c r="A2215" s="128"/>
      <c r="B2215" s="136"/>
      <c r="C2215" s="128"/>
      <c r="E2215" s="134"/>
      <c r="F2215" s="134"/>
      <c r="G2215" s="134"/>
      <c r="H2215" s="134"/>
      <c r="I2215" s="132"/>
      <c r="K2215" s="130"/>
      <c r="M2215" s="128"/>
      <c r="O2215" s="55"/>
      <c r="P2215" s="64"/>
    </row>
    <row r="2216" spans="1:26" ht="15" x14ac:dyDescent="0.2">
      <c r="A2216" s="127" t="s">
        <v>1223</v>
      </c>
      <c r="B2216" s="135" t="s">
        <v>2863</v>
      </c>
      <c r="C2216" s="127" t="s">
        <v>59</v>
      </c>
      <c r="E2216" s="133">
        <v>43434</v>
      </c>
      <c r="F2216" s="133">
        <v>43437</v>
      </c>
      <c r="G2216" s="133">
        <v>43472</v>
      </c>
      <c r="H2216" s="133">
        <v>43437</v>
      </c>
      <c r="I2216" s="131" t="s">
        <v>16</v>
      </c>
      <c r="K2216" s="129" t="s">
        <v>94</v>
      </c>
      <c r="M2216" s="127" t="s">
        <v>17</v>
      </c>
      <c r="O2216" s="55" t="s">
        <v>82</v>
      </c>
      <c r="P2216" s="64"/>
    </row>
    <row r="2217" spans="1:26" ht="15" x14ac:dyDescent="0.2">
      <c r="A2217" s="128"/>
      <c r="B2217" s="136"/>
      <c r="C2217" s="128"/>
      <c r="E2217" s="134"/>
      <c r="F2217" s="134"/>
      <c r="G2217" s="134"/>
      <c r="H2217" s="134"/>
      <c r="I2217" s="132"/>
      <c r="K2217" s="130"/>
      <c r="M2217" s="128"/>
      <c r="O2217" s="55"/>
      <c r="P2217" s="64"/>
    </row>
    <row r="2218" spans="1:26" ht="15" customHeight="1" x14ac:dyDescent="0.2">
      <c r="A2218" s="127" t="s">
        <v>1224</v>
      </c>
      <c r="B2218" s="135" t="s">
        <v>2847</v>
      </c>
      <c r="C2218" s="127" t="s">
        <v>59</v>
      </c>
      <c r="E2218" s="133">
        <v>43434</v>
      </c>
      <c r="F2218" s="133">
        <v>43437</v>
      </c>
      <c r="G2218" s="133">
        <v>43467</v>
      </c>
      <c r="H2218" s="133"/>
      <c r="I2218" s="131" t="s">
        <v>28</v>
      </c>
      <c r="K2218" s="129" t="s">
        <v>86</v>
      </c>
      <c r="M2218" s="127" t="s">
        <v>73</v>
      </c>
      <c r="O2218" s="55"/>
      <c r="P2218" s="64"/>
    </row>
    <row r="2219" spans="1:26" ht="15" x14ac:dyDescent="0.2">
      <c r="A2219" s="128"/>
      <c r="B2219" s="136"/>
      <c r="C2219" s="128"/>
      <c r="E2219" s="134"/>
      <c r="F2219" s="134"/>
      <c r="G2219" s="134"/>
      <c r="H2219" s="134"/>
      <c r="I2219" s="132"/>
      <c r="K2219" s="130"/>
      <c r="M2219" s="128"/>
      <c r="O2219" s="55"/>
      <c r="P2219" s="64"/>
    </row>
    <row r="2220" spans="1:26" ht="15" customHeight="1" x14ac:dyDescent="0.2">
      <c r="A2220" s="127" t="s">
        <v>1225</v>
      </c>
      <c r="B2220" s="135" t="s">
        <v>2848</v>
      </c>
      <c r="C2220" s="127" t="s">
        <v>60</v>
      </c>
      <c r="E2220" s="133">
        <v>43437</v>
      </c>
      <c r="F2220" s="133">
        <v>43438</v>
      </c>
      <c r="G2220" s="133">
        <v>43468</v>
      </c>
      <c r="H2220" s="133">
        <v>43438</v>
      </c>
      <c r="I2220" s="131" t="s">
        <v>16</v>
      </c>
      <c r="K2220" s="129" t="s">
        <v>94</v>
      </c>
      <c r="M2220" s="127" t="s">
        <v>14</v>
      </c>
      <c r="O2220" s="55"/>
      <c r="P2220" s="64"/>
    </row>
    <row r="2221" spans="1:26" ht="15" x14ac:dyDescent="0.2">
      <c r="A2221" s="128"/>
      <c r="B2221" s="136"/>
      <c r="C2221" s="128"/>
      <c r="E2221" s="134"/>
      <c r="F2221" s="134"/>
      <c r="G2221" s="134"/>
      <c r="H2221" s="134"/>
      <c r="I2221" s="132"/>
      <c r="K2221" s="130"/>
      <c r="M2221" s="128"/>
      <c r="O2221" s="55"/>
      <c r="P2221" s="64"/>
    </row>
    <row r="2222" spans="1:26" ht="15" customHeight="1" x14ac:dyDescent="0.2">
      <c r="A2222" s="127" t="s">
        <v>1226</v>
      </c>
      <c r="B2222" s="135" t="s">
        <v>2849</v>
      </c>
      <c r="C2222" s="127" t="s">
        <v>60</v>
      </c>
      <c r="E2222" s="133">
        <v>43437</v>
      </c>
      <c r="F2222" s="133">
        <v>43438</v>
      </c>
      <c r="G2222" s="133">
        <v>43472</v>
      </c>
      <c r="H2222" s="133">
        <v>43453</v>
      </c>
      <c r="I2222" s="131" t="s">
        <v>16</v>
      </c>
      <c r="K2222" s="129" t="s">
        <v>94</v>
      </c>
      <c r="M2222" s="127" t="s">
        <v>17</v>
      </c>
      <c r="O2222" s="55" t="s">
        <v>20</v>
      </c>
      <c r="P2222" s="64"/>
    </row>
    <row r="2223" spans="1:26" ht="15" x14ac:dyDescent="0.2">
      <c r="A2223" s="128"/>
      <c r="B2223" s="136"/>
      <c r="C2223" s="128"/>
      <c r="E2223" s="134"/>
      <c r="F2223" s="134"/>
      <c r="G2223" s="134"/>
      <c r="H2223" s="134"/>
      <c r="I2223" s="132"/>
      <c r="K2223" s="130"/>
      <c r="M2223" s="128"/>
      <c r="O2223" s="55"/>
      <c r="P2223" s="64"/>
    </row>
    <row r="2224" spans="1:26" ht="15" customHeight="1" x14ac:dyDescent="0.2">
      <c r="A2224" s="127" t="s">
        <v>1227</v>
      </c>
      <c r="B2224" s="135" t="s">
        <v>2850</v>
      </c>
      <c r="C2224" s="127" t="s">
        <v>60</v>
      </c>
      <c r="E2224" s="133">
        <v>43437</v>
      </c>
      <c r="F2224" s="133">
        <v>43438</v>
      </c>
      <c r="G2224" s="133">
        <v>43472</v>
      </c>
      <c r="H2224" s="133"/>
      <c r="I2224" s="131" t="s">
        <v>28</v>
      </c>
      <c r="K2224" s="129" t="s">
        <v>86</v>
      </c>
      <c r="M2224" s="127" t="s">
        <v>73</v>
      </c>
      <c r="O2224" s="55"/>
      <c r="P2224" s="64"/>
    </row>
    <row r="2225" spans="1:16" ht="15" x14ac:dyDescent="0.2">
      <c r="A2225" s="128"/>
      <c r="B2225" s="136"/>
      <c r="C2225" s="128"/>
      <c r="E2225" s="134"/>
      <c r="F2225" s="134"/>
      <c r="G2225" s="134"/>
      <c r="H2225" s="134"/>
      <c r="I2225" s="132"/>
      <c r="K2225" s="130"/>
      <c r="M2225" s="128"/>
      <c r="O2225" s="55"/>
      <c r="P2225" s="64"/>
    </row>
    <row r="2226" spans="1:16" ht="15" customHeight="1" x14ac:dyDescent="0.2">
      <c r="A2226" s="127" t="s">
        <v>1228</v>
      </c>
      <c r="B2226" s="135" t="s">
        <v>2851</v>
      </c>
      <c r="C2226" s="127" t="s">
        <v>60</v>
      </c>
      <c r="E2226" s="133">
        <v>43437</v>
      </c>
      <c r="F2226" s="133">
        <v>43438</v>
      </c>
      <c r="G2226" s="133">
        <v>43472</v>
      </c>
      <c r="H2226" s="133">
        <v>43438</v>
      </c>
      <c r="I2226" s="131" t="s">
        <v>16</v>
      </c>
      <c r="K2226" s="129" t="s">
        <v>94</v>
      </c>
      <c r="M2226" s="127" t="s">
        <v>14</v>
      </c>
      <c r="O2226" s="55"/>
      <c r="P2226" s="64"/>
    </row>
    <row r="2227" spans="1:16" ht="15" x14ac:dyDescent="0.2">
      <c r="A2227" s="128"/>
      <c r="B2227" s="136"/>
      <c r="C2227" s="128"/>
      <c r="E2227" s="134"/>
      <c r="F2227" s="134"/>
      <c r="G2227" s="134"/>
      <c r="H2227" s="134"/>
      <c r="I2227" s="132"/>
      <c r="K2227" s="130"/>
      <c r="M2227" s="128"/>
      <c r="O2227" s="55"/>
      <c r="P2227" s="64"/>
    </row>
    <row r="2228" spans="1:16" ht="15" customHeight="1" x14ac:dyDescent="0.2">
      <c r="A2228" s="127" t="s">
        <v>1229</v>
      </c>
      <c r="B2228" s="135" t="s">
        <v>2852</v>
      </c>
      <c r="C2228" s="127" t="s">
        <v>60</v>
      </c>
      <c r="E2228" s="133">
        <v>43437</v>
      </c>
      <c r="F2228" s="133">
        <v>43438</v>
      </c>
      <c r="G2228" s="133">
        <v>43472</v>
      </c>
      <c r="H2228" s="133">
        <v>43461</v>
      </c>
      <c r="I2228" s="131" t="s">
        <v>16</v>
      </c>
      <c r="K2228" s="129" t="s">
        <v>94</v>
      </c>
      <c r="M2228" s="127" t="s">
        <v>14</v>
      </c>
      <c r="O2228" s="55"/>
      <c r="P2228" s="64"/>
    </row>
    <row r="2229" spans="1:16" ht="15" x14ac:dyDescent="0.2">
      <c r="A2229" s="128"/>
      <c r="B2229" s="136"/>
      <c r="C2229" s="128"/>
      <c r="E2229" s="134"/>
      <c r="F2229" s="134"/>
      <c r="G2229" s="134"/>
      <c r="H2229" s="134"/>
      <c r="I2229" s="132"/>
      <c r="K2229" s="130"/>
      <c r="M2229" s="128"/>
      <c r="O2229" s="55"/>
      <c r="P2229" s="64"/>
    </row>
    <row r="2230" spans="1:16" ht="15" customHeight="1" x14ac:dyDescent="0.2">
      <c r="A2230" s="127" t="s">
        <v>1230</v>
      </c>
      <c r="B2230" s="135" t="s">
        <v>2853</v>
      </c>
      <c r="C2230" s="127" t="s">
        <v>60</v>
      </c>
      <c r="E2230" s="133">
        <v>43437</v>
      </c>
      <c r="F2230" s="133">
        <v>43438</v>
      </c>
      <c r="G2230" s="133">
        <v>43472</v>
      </c>
      <c r="H2230" s="133">
        <v>43438</v>
      </c>
      <c r="I2230" s="131" t="s">
        <v>16</v>
      </c>
      <c r="K2230" s="129" t="s">
        <v>94</v>
      </c>
      <c r="M2230" s="127" t="s">
        <v>14</v>
      </c>
      <c r="O2230" s="55"/>
      <c r="P2230" s="64"/>
    </row>
    <row r="2231" spans="1:16" ht="15" x14ac:dyDescent="0.2">
      <c r="A2231" s="128"/>
      <c r="B2231" s="136"/>
      <c r="C2231" s="128"/>
      <c r="E2231" s="134"/>
      <c r="F2231" s="134"/>
      <c r="G2231" s="134"/>
      <c r="H2231" s="134"/>
      <c r="I2231" s="132"/>
      <c r="K2231" s="130"/>
      <c r="M2231" s="128"/>
      <c r="O2231" s="55"/>
      <c r="P2231" s="64"/>
    </row>
    <row r="2232" spans="1:16" ht="15" customHeight="1" x14ac:dyDescent="0.2">
      <c r="A2232" s="127" t="s">
        <v>1231</v>
      </c>
      <c r="B2232" s="135" t="s">
        <v>2854</v>
      </c>
      <c r="C2232" s="127" t="s">
        <v>60</v>
      </c>
      <c r="E2232" s="133">
        <v>43437</v>
      </c>
      <c r="F2232" s="133">
        <v>43438</v>
      </c>
      <c r="G2232" s="133">
        <v>43472</v>
      </c>
      <c r="H2232" s="133">
        <v>43454</v>
      </c>
      <c r="I2232" s="131" t="s">
        <v>16</v>
      </c>
      <c r="K2232" s="129" t="s">
        <v>94</v>
      </c>
      <c r="M2232" s="127" t="s">
        <v>14</v>
      </c>
      <c r="O2232" s="55"/>
      <c r="P2232" s="64"/>
    </row>
    <row r="2233" spans="1:16" ht="15" x14ac:dyDescent="0.2">
      <c r="A2233" s="128"/>
      <c r="B2233" s="136"/>
      <c r="C2233" s="128"/>
      <c r="E2233" s="134"/>
      <c r="F2233" s="134"/>
      <c r="G2233" s="134"/>
      <c r="H2233" s="134"/>
      <c r="I2233" s="132"/>
      <c r="K2233" s="130"/>
      <c r="M2233" s="128"/>
      <c r="O2233" s="55"/>
      <c r="P2233" s="64"/>
    </row>
    <row r="2234" spans="1:16" ht="15" customHeight="1" x14ac:dyDescent="0.2">
      <c r="A2234" s="127" t="s">
        <v>1232</v>
      </c>
      <c r="B2234" s="135" t="s">
        <v>2855</v>
      </c>
      <c r="C2234" s="127" t="s">
        <v>60</v>
      </c>
      <c r="E2234" s="133">
        <v>43438</v>
      </c>
      <c r="F2234" s="133">
        <v>43439</v>
      </c>
      <c r="G2234" s="133">
        <v>43473</v>
      </c>
      <c r="H2234" s="133">
        <v>43445</v>
      </c>
      <c r="I2234" s="131" t="s">
        <v>16</v>
      </c>
      <c r="K2234" s="129" t="s">
        <v>94</v>
      </c>
      <c r="M2234" s="127" t="s">
        <v>14</v>
      </c>
      <c r="O2234" s="55"/>
      <c r="P2234" s="64"/>
    </row>
    <row r="2235" spans="1:16" ht="15" x14ac:dyDescent="0.2">
      <c r="A2235" s="128"/>
      <c r="B2235" s="136"/>
      <c r="C2235" s="128"/>
      <c r="E2235" s="134"/>
      <c r="F2235" s="134"/>
      <c r="G2235" s="134"/>
      <c r="H2235" s="134"/>
      <c r="I2235" s="132"/>
      <c r="K2235" s="130"/>
      <c r="M2235" s="128"/>
      <c r="O2235" s="55"/>
      <c r="P2235" s="64"/>
    </row>
    <row r="2236" spans="1:16" ht="15" x14ac:dyDescent="0.2">
      <c r="A2236" s="127" t="s">
        <v>1233</v>
      </c>
      <c r="B2236" s="135" t="s">
        <v>2856</v>
      </c>
      <c r="C2236" s="127" t="s">
        <v>60</v>
      </c>
      <c r="E2236" s="133">
        <v>43438</v>
      </c>
      <c r="F2236" s="133">
        <v>43439</v>
      </c>
      <c r="G2236" s="133">
        <v>43475</v>
      </c>
      <c r="H2236" s="133">
        <v>43451</v>
      </c>
      <c r="I2236" s="131" t="s">
        <v>16</v>
      </c>
      <c r="K2236" s="129" t="s">
        <v>94</v>
      </c>
      <c r="M2236" s="127" t="s">
        <v>14</v>
      </c>
      <c r="O2236" s="55"/>
      <c r="P2236" s="64" t="s">
        <v>2872</v>
      </c>
    </row>
    <row r="2237" spans="1:16" ht="15" x14ac:dyDescent="0.2">
      <c r="A2237" s="128"/>
      <c r="B2237" s="136"/>
      <c r="C2237" s="128"/>
      <c r="E2237" s="134"/>
      <c r="F2237" s="134"/>
      <c r="G2237" s="134"/>
      <c r="H2237" s="134"/>
      <c r="I2237" s="132"/>
      <c r="K2237" s="130"/>
      <c r="M2237" s="128"/>
      <c r="O2237" s="55"/>
      <c r="P2237" s="64"/>
    </row>
    <row r="2238" spans="1:16" ht="15" customHeight="1" x14ac:dyDescent="0.2">
      <c r="A2238" s="127" t="s">
        <v>1234</v>
      </c>
      <c r="B2238" s="135" t="s">
        <v>2857</v>
      </c>
      <c r="C2238" s="127" t="s">
        <v>60</v>
      </c>
      <c r="E2238" s="133">
        <v>43438</v>
      </c>
      <c r="F2238" s="133">
        <v>43439</v>
      </c>
      <c r="G2238" s="133">
        <v>43473</v>
      </c>
      <c r="H2238" s="133">
        <v>43438</v>
      </c>
      <c r="I2238" s="131" t="s">
        <v>16</v>
      </c>
      <c r="K2238" s="129" t="s">
        <v>94</v>
      </c>
      <c r="M2238" s="127" t="s">
        <v>14</v>
      </c>
      <c r="O2238" s="55"/>
      <c r="P2238" s="64"/>
    </row>
    <row r="2239" spans="1:16" ht="15" x14ac:dyDescent="0.2">
      <c r="A2239" s="128"/>
      <c r="B2239" s="136"/>
      <c r="C2239" s="128"/>
      <c r="E2239" s="134"/>
      <c r="F2239" s="134"/>
      <c r="G2239" s="134"/>
      <c r="H2239" s="134"/>
      <c r="I2239" s="132"/>
      <c r="K2239" s="130"/>
      <c r="M2239" s="128"/>
      <c r="O2239" s="55"/>
      <c r="P2239" s="64"/>
    </row>
    <row r="2240" spans="1:16" ht="15" customHeight="1" x14ac:dyDescent="0.2">
      <c r="A2240" s="127" t="s">
        <v>1235</v>
      </c>
      <c r="B2240" s="135" t="s">
        <v>2858</v>
      </c>
      <c r="C2240" s="127" t="s">
        <v>60</v>
      </c>
      <c r="E2240" s="133">
        <v>43438</v>
      </c>
      <c r="F2240" s="133">
        <v>43439</v>
      </c>
      <c r="G2240" s="133">
        <v>43473</v>
      </c>
      <c r="H2240" s="133">
        <v>43439</v>
      </c>
      <c r="I2240" s="131" t="s">
        <v>16</v>
      </c>
      <c r="K2240" s="129" t="s">
        <v>94</v>
      </c>
      <c r="M2240" s="127" t="s">
        <v>14</v>
      </c>
      <c r="O2240" s="55"/>
      <c r="P2240" s="64"/>
    </row>
    <row r="2241" spans="1:16" ht="15" x14ac:dyDescent="0.2">
      <c r="A2241" s="128"/>
      <c r="B2241" s="136"/>
      <c r="C2241" s="128"/>
      <c r="E2241" s="134"/>
      <c r="F2241" s="134"/>
      <c r="G2241" s="134"/>
      <c r="H2241" s="134"/>
      <c r="I2241" s="132"/>
      <c r="K2241" s="130"/>
      <c r="M2241" s="128"/>
      <c r="O2241" s="55"/>
      <c r="P2241" s="64"/>
    </row>
    <row r="2242" spans="1:16" ht="15" x14ac:dyDescent="0.2">
      <c r="A2242" s="127" t="s">
        <v>1236</v>
      </c>
      <c r="B2242" s="135" t="s">
        <v>2861</v>
      </c>
      <c r="C2242" s="127" t="s">
        <v>60</v>
      </c>
      <c r="E2242" s="133">
        <v>43438</v>
      </c>
      <c r="F2242" s="133">
        <v>43439</v>
      </c>
      <c r="G2242" s="133">
        <v>43473</v>
      </c>
      <c r="H2242" s="133">
        <v>43507</v>
      </c>
      <c r="I2242" s="131" t="s">
        <v>28</v>
      </c>
      <c r="K2242" s="129" t="s">
        <v>94</v>
      </c>
      <c r="M2242" s="127" t="s">
        <v>23</v>
      </c>
      <c r="O2242" s="55"/>
      <c r="P2242" s="64"/>
    </row>
    <row r="2243" spans="1:16" ht="15" x14ac:dyDescent="0.2">
      <c r="A2243" s="128"/>
      <c r="B2243" s="136"/>
      <c r="C2243" s="128"/>
      <c r="E2243" s="134"/>
      <c r="F2243" s="134"/>
      <c r="G2243" s="134"/>
      <c r="H2243" s="134"/>
      <c r="I2243" s="132"/>
      <c r="K2243" s="130"/>
      <c r="M2243" s="128"/>
      <c r="O2243" s="55"/>
      <c r="P2243" s="64"/>
    </row>
    <row r="2244" spans="1:16" ht="15" x14ac:dyDescent="0.2">
      <c r="A2244" s="127" t="s">
        <v>1237</v>
      </c>
      <c r="B2244" s="135" t="s">
        <v>2862</v>
      </c>
      <c r="C2244" s="127" t="s">
        <v>60</v>
      </c>
      <c r="E2244" s="98">
        <v>43439</v>
      </c>
      <c r="F2244" s="98">
        <v>43440</v>
      </c>
      <c r="G2244" s="98">
        <v>43474</v>
      </c>
      <c r="H2244" s="133">
        <v>43440</v>
      </c>
      <c r="I2244" s="131" t="s">
        <v>16</v>
      </c>
      <c r="K2244" s="129" t="s">
        <v>94</v>
      </c>
      <c r="M2244" s="127" t="s">
        <v>17</v>
      </c>
      <c r="O2244" s="55" t="s">
        <v>47</v>
      </c>
      <c r="P2244" s="64"/>
    </row>
    <row r="2245" spans="1:16" ht="15" x14ac:dyDescent="0.2">
      <c r="A2245" s="128"/>
      <c r="B2245" s="136"/>
      <c r="C2245" s="128"/>
      <c r="E2245" s="99"/>
      <c r="F2245" s="99"/>
      <c r="G2245" s="99"/>
      <c r="H2245" s="134"/>
      <c r="I2245" s="132"/>
      <c r="K2245" s="130"/>
      <c r="M2245" s="128"/>
      <c r="O2245" s="55" t="s">
        <v>99</v>
      </c>
      <c r="P2245" s="64"/>
    </row>
    <row r="2246" spans="1:16" ht="15" x14ac:dyDescent="0.2">
      <c r="A2246" s="127" t="s">
        <v>1238</v>
      </c>
      <c r="B2246" s="135" t="s">
        <v>2865</v>
      </c>
      <c r="C2246" s="127" t="s">
        <v>60</v>
      </c>
      <c r="E2246" s="98">
        <v>43439</v>
      </c>
      <c r="F2246" s="98">
        <v>43440</v>
      </c>
      <c r="G2246" s="98">
        <v>43474</v>
      </c>
      <c r="H2246" s="133">
        <v>43487</v>
      </c>
      <c r="I2246" s="131" t="s">
        <v>28</v>
      </c>
      <c r="K2246" s="129" t="s">
        <v>94</v>
      </c>
      <c r="M2246" s="127" t="s">
        <v>14</v>
      </c>
      <c r="O2246" s="55"/>
      <c r="P2246" s="64"/>
    </row>
    <row r="2247" spans="1:16" ht="15" x14ac:dyDescent="0.2">
      <c r="A2247" s="128"/>
      <c r="B2247" s="136"/>
      <c r="C2247" s="128"/>
      <c r="E2247" s="99"/>
      <c r="F2247" s="99"/>
      <c r="G2247" s="99"/>
      <c r="H2247" s="134"/>
      <c r="I2247" s="132"/>
      <c r="K2247" s="130"/>
      <c r="M2247" s="128"/>
      <c r="O2247" s="55"/>
      <c r="P2247" s="64"/>
    </row>
    <row r="2248" spans="1:16" ht="15" x14ac:dyDescent="0.2">
      <c r="A2248" s="127" t="s">
        <v>1239</v>
      </c>
      <c r="B2248" s="135" t="s">
        <v>2866</v>
      </c>
      <c r="C2248" s="127" t="s">
        <v>60</v>
      </c>
      <c r="E2248" s="98">
        <v>43439</v>
      </c>
      <c r="F2248" s="98">
        <v>43440</v>
      </c>
      <c r="G2248" s="98">
        <v>43474</v>
      </c>
      <c r="H2248" s="133"/>
      <c r="I2248" s="131" t="s">
        <v>28</v>
      </c>
      <c r="K2248" s="129" t="s">
        <v>86</v>
      </c>
      <c r="M2248" s="127" t="s">
        <v>73</v>
      </c>
      <c r="O2248" s="55"/>
      <c r="P2248" s="64"/>
    </row>
    <row r="2249" spans="1:16" ht="15" x14ac:dyDescent="0.2">
      <c r="A2249" s="128"/>
      <c r="B2249" s="136"/>
      <c r="C2249" s="128"/>
      <c r="E2249" s="99"/>
      <c r="F2249" s="99"/>
      <c r="G2249" s="99"/>
      <c r="H2249" s="134"/>
      <c r="I2249" s="132"/>
      <c r="K2249" s="130"/>
      <c r="M2249" s="128"/>
      <c r="O2249" s="55"/>
      <c r="P2249" s="64"/>
    </row>
    <row r="2250" spans="1:16" ht="15" x14ac:dyDescent="0.2">
      <c r="A2250" s="127" t="s">
        <v>1240</v>
      </c>
      <c r="B2250" s="135" t="s">
        <v>2867</v>
      </c>
      <c r="C2250" s="127" t="s">
        <v>60</v>
      </c>
      <c r="E2250" s="98">
        <v>43439</v>
      </c>
      <c r="F2250" s="98">
        <v>43440</v>
      </c>
      <c r="G2250" s="98">
        <v>43474</v>
      </c>
      <c r="H2250" s="133"/>
      <c r="I2250" s="131" t="s">
        <v>28</v>
      </c>
      <c r="K2250" s="129" t="s">
        <v>86</v>
      </c>
      <c r="M2250" s="127" t="s">
        <v>73</v>
      </c>
      <c r="O2250" s="55"/>
      <c r="P2250" s="64"/>
    </row>
    <row r="2251" spans="1:16" ht="15" x14ac:dyDescent="0.2">
      <c r="A2251" s="128"/>
      <c r="B2251" s="136"/>
      <c r="C2251" s="128"/>
      <c r="E2251" s="99"/>
      <c r="F2251" s="99"/>
      <c r="G2251" s="99"/>
      <c r="H2251" s="134"/>
      <c r="I2251" s="132"/>
      <c r="K2251" s="130"/>
      <c r="M2251" s="128"/>
      <c r="O2251" s="55"/>
      <c r="P2251" s="64"/>
    </row>
    <row r="2252" spans="1:16" ht="15" x14ac:dyDescent="0.2">
      <c r="A2252" s="127" t="s">
        <v>1241</v>
      </c>
      <c r="B2252" s="135" t="s">
        <v>2868</v>
      </c>
      <c r="C2252" s="127" t="s">
        <v>60</v>
      </c>
      <c r="E2252" s="98">
        <v>43439</v>
      </c>
      <c r="F2252" s="98">
        <v>43440</v>
      </c>
      <c r="G2252" s="98">
        <v>43474</v>
      </c>
      <c r="H2252" s="133">
        <v>43440</v>
      </c>
      <c r="I2252" s="131" t="s">
        <v>16</v>
      </c>
      <c r="K2252" s="129" t="s">
        <v>94</v>
      </c>
      <c r="M2252" s="127" t="s">
        <v>14</v>
      </c>
      <c r="O2252" s="55"/>
      <c r="P2252" s="64"/>
    </row>
    <row r="2253" spans="1:16" ht="15" x14ac:dyDescent="0.2">
      <c r="A2253" s="128"/>
      <c r="B2253" s="136"/>
      <c r="C2253" s="128"/>
      <c r="E2253" s="99"/>
      <c r="F2253" s="99"/>
      <c r="G2253" s="99"/>
      <c r="H2253" s="134"/>
      <c r="I2253" s="132"/>
      <c r="K2253" s="130"/>
      <c r="M2253" s="128"/>
      <c r="O2253" s="55"/>
      <c r="P2253" s="64"/>
    </row>
    <row r="2254" spans="1:16" ht="15" customHeight="1" x14ac:dyDescent="0.2">
      <c r="A2254" s="127" t="s">
        <v>1242</v>
      </c>
      <c r="B2254" s="135" t="s">
        <v>2869</v>
      </c>
      <c r="C2254" s="127" t="s">
        <v>60</v>
      </c>
      <c r="E2254" s="133">
        <v>43441</v>
      </c>
      <c r="F2254" s="133">
        <v>43444</v>
      </c>
      <c r="G2254" s="133">
        <v>43476</v>
      </c>
      <c r="H2254" s="133">
        <v>43455</v>
      </c>
      <c r="I2254" s="131" t="s">
        <v>16</v>
      </c>
      <c r="K2254" s="129" t="s">
        <v>94</v>
      </c>
      <c r="M2254" s="127" t="s">
        <v>14</v>
      </c>
      <c r="O2254" s="55"/>
      <c r="P2254" s="64"/>
    </row>
    <row r="2255" spans="1:16" ht="15" x14ac:dyDescent="0.2">
      <c r="A2255" s="128"/>
      <c r="B2255" s="136"/>
      <c r="C2255" s="128"/>
      <c r="E2255" s="134"/>
      <c r="F2255" s="134"/>
      <c r="G2255" s="134"/>
      <c r="H2255" s="134"/>
      <c r="I2255" s="132"/>
      <c r="K2255" s="130"/>
      <c r="M2255" s="128"/>
      <c r="O2255" s="55"/>
      <c r="P2255" s="64"/>
    </row>
    <row r="2256" spans="1:16" ht="15" x14ac:dyDescent="0.2">
      <c r="A2256" s="127" t="s">
        <v>1243</v>
      </c>
      <c r="B2256" s="135" t="s">
        <v>2870</v>
      </c>
      <c r="C2256" s="127" t="s">
        <v>60</v>
      </c>
      <c r="E2256" s="133">
        <v>43441</v>
      </c>
      <c r="F2256" s="133">
        <v>43444</v>
      </c>
      <c r="G2256" s="133">
        <v>43476</v>
      </c>
      <c r="H2256" s="133"/>
      <c r="I2256" s="131" t="s">
        <v>29</v>
      </c>
      <c r="K2256" s="129" t="s">
        <v>22</v>
      </c>
      <c r="M2256" s="127" t="s">
        <v>73</v>
      </c>
      <c r="O2256" s="55"/>
      <c r="P2256" s="64"/>
    </row>
    <row r="2257" spans="1:16" ht="15" x14ac:dyDescent="0.2">
      <c r="A2257" s="128"/>
      <c r="B2257" s="136"/>
      <c r="C2257" s="128"/>
      <c r="E2257" s="134"/>
      <c r="F2257" s="134"/>
      <c r="G2257" s="134"/>
      <c r="H2257" s="134"/>
      <c r="I2257" s="132"/>
      <c r="K2257" s="130"/>
      <c r="M2257" s="128"/>
      <c r="O2257" s="55"/>
      <c r="P2257" s="64"/>
    </row>
    <row r="2258" spans="1:16" ht="15" customHeight="1" x14ac:dyDescent="0.2">
      <c r="A2258" s="127" t="s">
        <v>1244</v>
      </c>
      <c r="B2258" s="135" t="s">
        <v>2871</v>
      </c>
      <c r="C2258" s="127" t="s">
        <v>60</v>
      </c>
      <c r="E2258" s="133">
        <v>43444</v>
      </c>
      <c r="F2258" s="133">
        <v>43445</v>
      </c>
      <c r="G2258" s="133">
        <v>43479</v>
      </c>
      <c r="H2258" s="133"/>
      <c r="I2258" s="131" t="s">
        <v>28</v>
      </c>
      <c r="K2258" s="129" t="s">
        <v>86</v>
      </c>
      <c r="M2258" s="127" t="s">
        <v>73</v>
      </c>
      <c r="O2258" s="55"/>
      <c r="P2258" s="64"/>
    </row>
    <row r="2259" spans="1:16" ht="15" x14ac:dyDescent="0.2">
      <c r="A2259" s="128"/>
      <c r="B2259" s="136"/>
      <c r="C2259" s="128"/>
      <c r="E2259" s="134"/>
      <c r="F2259" s="134"/>
      <c r="G2259" s="134"/>
      <c r="H2259" s="134"/>
      <c r="I2259" s="132"/>
      <c r="K2259" s="130"/>
      <c r="M2259" s="128"/>
      <c r="O2259" s="55"/>
      <c r="P2259" s="64"/>
    </row>
    <row r="2260" spans="1:16" ht="15" customHeight="1" x14ac:dyDescent="0.2">
      <c r="A2260" s="127" t="s">
        <v>1245</v>
      </c>
      <c r="B2260" s="135" t="s">
        <v>2873</v>
      </c>
      <c r="C2260" s="127" t="s">
        <v>60</v>
      </c>
      <c r="E2260" s="133">
        <v>43445</v>
      </c>
      <c r="F2260" s="133">
        <v>43446</v>
      </c>
      <c r="G2260" s="133">
        <v>43481</v>
      </c>
      <c r="H2260" s="133">
        <v>43469</v>
      </c>
      <c r="I2260" s="131" t="s">
        <v>16</v>
      </c>
      <c r="K2260" s="129" t="s">
        <v>94</v>
      </c>
      <c r="M2260" s="127" t="s">
        <v>23</v>
      </c>
      <c r="O2260" s="55"/>
      <c r="P2260" s="64"/>
    </row>
    <row r="2261" spans="1:16" ht="15" x14ac:dyDescent="0.2">
      <c r="A2261" s="128"/>
      <c r="B2261" s="136"/>
      <c r="C2261" s="128"/>
      <c r="E2261" s="134"/>
      <c r="F2261" s="134"/>
      <c r="G2261" s="134"/>
      <c r="H2261" s="134"/>
      <c r="I2261" s="132"/>
      <c r="K2261" s="130"/>
      <c r="M2261" s="128"/>
      <c r="O2261" s="55"/>
      <c r="P2261" s="64"/>
    </row>
    <row r="2262" spans="1:16" ht="15" customHeight="1" x14ac:dyDescent="0.2">
      <c r="A2262" s="127" t="s">
        <v>1246</v>
      </c>
      <c r="B2262" s="135" t="s">
        <v>2874</v>
      </c>
      <c r="C2262" s="127" t="s">
        <v>60</v>
      </c>
      <c r="E2262" s="133">
        <v>43445</v>
      </c>
      <c r="F2262" s="133">
        <v>43446</v>
      </c>
      <c r="G2262" s="133">
        <v>43481</v>
      </c>
      <c r="H2262" s="133"/>
      <c r="I2262" s="131" t="s">
        <v>28</v>
      </c>
      <c r="K2262" s="129" t="s">
        <v>86</v>
      </c>
      <c r="M2262" s="127" t="s">
        <v>73</v>
      </c>
      <c r="O2262" s="55"/>
      <c r="P2262" s="64" t="s">
        <v>2875</v>
      </c>
    </row>
    <row r="2263" spans="1:16" ht="15" x14ac:dyDescent="0.2">
      <c r="A2263" s="128"/>
      <c r="B2263" s="136"/>
      <c r="C2263" s="128"/>
      <c r="E2263" s="134"/>
      <c r="F2263" s="134"/>
      <c r="G2263" s="134"/>
      <c r="H2263" s="134"/>
      <c r="I2263" s="132"/>
      <c r="K2263" s="130"/>
      <c r="M2263" s="128"/>
      <c r="O2263" s="55"/>
      <c r="P2263" s="64"/>
    </row>
    <row r="2264" spans="1:16" ht="15" customHeight="1" x14ac:dyDescent="0.2">
      <c r="A2264" s="127" t="s">
        <v>1247</v>
      </c>
      <c r="B2264" s="135" t="s">
        <v>2876</v>
      </c>
      <c r="C2264" s="127" t="s">
        <v>60</v>
      </c>
      <c r="E2264" s="133">
        <v>43445</v>
      </c>
      <c r="F2264" s="133">
        <v>43446</v>
      </c>
      <c r="G2264" s="133">
        <v>43481</v>
      </c>
      <c r="H2264" s="133">
        <v>43458</v>
      </c>
      <c r="I2264" s="131" t="s">
        <v>16</v>
      </c>
      <c r="K2264" s="129" t="s">
        <v>94</v>
      </c>
      <c r="M2264" s="127" t="s">
        <v>14</v>
      </c>
      <c r="O2264" s="55"/>
      <c r="P2264" s="64"/>
    </row>
    <row r="2265" spans="1:16" ht="15" x14ac:dyDescent="0.2">
      <c r="A2265" s="128"/>
      <c r="B2265" s="136"/>
      <c r="C2265" s="128"/>
      <c r="E2265" s="134"/>
      <c r="F2265" s="134"/>
      <c r="G2265" s="134"/>
      <c r="H2265" s="134"/>
      <c r="I2265" s="132"/>
      <c r="K2265" s="130"/>
      <c r="M2265" s="128"/>
      <c r="O2265" s="55"/>
      <c r="P2265" s="64"/>
    </row>
    <row r="2266" spans="1:16" ht="15" customHeight="1" x14ac:dyDescent="0.2">
      <c r="A2266" s="127" t="s">
        <v>1248</v>
      </c>
      <c r="B2266" s="135" t="s">
        <v>2877</v>
      </c>
      <c r="C2266" s="127" t="s">
        <v>60</v>
      </c>
      <c r="E2266" s="133">
        <v>43445</v>
      </c>
      <c r="F2266" s="133">
        <v>43446</v>
      </c>
      <c r="G2266" s="133">
        <v>43481</v>
      </c>
      <c r="H2266" s="133">
        <v>43453</v>
      </c>
      <c r="I2266" s="131" t="s">
        <v>16</v>
      </c>
      <c r="K2266" s="129" t="s">
        <v>94</v>
      </c>
      <c r="M2266" s="127" t="s">
        <v>14</v>
      </c>
      <c r="O2266" s="55"/>
      <c r="P2266" s="64"/>
    </row>
    <row r="2267" spans="1:16" ht="15" x14ac:dyDescent="0.2">
      <c r="A2267" s="128"/>
      <c r="B2267" s="136"/>
      <c r="C2267" s="128"/>
      <c r="E2267" s="134"/>
      <c r="F2267" s="134"/>
      <c r="G2267" s="134"/>
      <c r="H2267" s="134"/>
      <c r="I2267" s="132"/>
      <c r="K2267" s="130"/>
      <c r="M2267" s="128"/>
      <c r="O2267" s="55"/>
      <c r="P2267" s="64"/>
    </row>
    <row r="2268" spans="1:16" ht="15" customHeight="1" x14ac:dyDescent="0.2">
      <c r="A2268" s="127" t="s">
        <v>1249</v>
      </c>
      <c r="B2268" s="135" t="s">
        <v>2878</v>
      </c>
      <c r="C2268" s="127" t="s">
        <v>60</v>
      </c>
      <c r="E2268" s="133">
        <v>43445</v>
      </c>
      <c r="F2268" s="133">
        <v>43446</v>
      </c>
      <c r="G2268" s="133">
        <v>43481</v>
      </c>
      <c r="H2268" s="133">
        <v>43458</v>
      </c>
      <c r="I2268" s="131" t="s">
        <v>16</v>
      </c>
      <c r="K2268" s="129" t="s">
        <v>94</v>
      </c>
      <c r="M2268" s="127" t="s">
        <v>14</v>
      </c>
      <c r="O2268" s="55"/>
      <c r="P2268" s="64"/>
    </row>
    <row r="2269" spans="1:16" ht="15" x14ac:dyDescent="0.2">
      <c r="A2269" s="128"/>
      <c r="B2269" s="136"/>
      <c r="C2269" s="128"/>
      <c r="E2269" s="134"/>
      <c r="F2269" s="134"/>
      <c r="G2269" s="134"/>
      <c r="H2269" s="134"/>
      <c r="I2269" s="132"/>
      <c r="K2269" s="130"/>
      <c r="M2269" s="128"/>
      <c r="O2269" s="55"/>
      <c r="P2269" s="64"/>
    </row>
    <row r="2270" spans="1:16" ht="15" customHeight="1" x14ac:dyDescent="0.2">
      <c r="A2270" s="127" t="s">
        <v>1250</v>
      </c>
      <c r="B2270" s="135" t="s">
        <v>2879</v>
      </c>
      <c r="C2270" s="127" t="s">
        <v>60</v>
      </c>
      <c r="E2270" s="133">
        <v>43447</v>
      </c>
      <c r="F2270" s="133">
        <v>43448</v>
      </c>
      <c r="G2270" s="133">
        <v>43483</v>
      </c>
      <c r="H2270" s="133">
        <v>43461</v>
      </c>
      <c r="I2270" s="131" t="s">
        <v>16</v>
      </c>
      <c r="K2270" s="129" t="s">
        <v>94</v>
      </c>
      <c r="M2270" s="127" t="s">
        <v>23</v>
      </c>
      <c r="O2270" s="55"/>
      <c r="P2270" s="64"/>
    </row>
    <row r="2271" spans="1:16" ht="15" x14ac:dyDescent="0.2">
      <c r="A2271" s="128"/>
      <c r="B2271" s="136"/>
      <c r="C2271" s="128"/>
      <c r="E2271" s="134"/>
      <c r="F2271" s="134"/>
      <c r="G2271" s="134"/>
      <c r="H2271" s="134"/>
      <c r="I2271" s="132"/>
      <c r="K2271" s="130"/>
      <c r="M2271" s="128"/>
      <c r="O2271" s="55"/>
      <c r="P2271" s="64"/>
    </row>
    <row r="2272" spans="1:16" ht="15" x14ac:dyDescent="0.2">
      <c r="A2272" s="127" t="s">
        <v>1251</v>
      </c>
      <c r="B2272" s="135" t="s">
        <v>2880</v>
      </c>
      <c r="C2272" s="127" t="s">
        <v>60</v>
      </c>
      <c r="E2272" s="133">
        <v>43448</v>
      </c>
      <c r="F2272" s="133">
        <v>43451</v>
      </c>
      <c r="G2272" s="133">
        <v>43486</v>
      </c>
      <c r="H2272" s="133">
        <v>43503</v>
      </c>
      <c r="I2272" s="131" t="s">
        <v>28</v>
      </c>
      <c r="K2272" s="129" t="s">
        <v>94</v>
      </c>
      <c r="M2272" s="127" t="s">
        <v>14</v>
      </c>
      <c r="O2272" s="55"/>
      <c r="P2272" s="64"/>
    </row>
    <row r="2273" spans="1:26" ht="15" x14ac:dyDescent="0.2">
      <c r="A2273" s="128"/>
      <c r="B2273" s="136"/>
      <c r="C2273" s="128"/>
      <c r="E2273" s="134"/>
      <c r="F2273" s="134"/>
      <c r="G2273" s="134"/>
      <c r="H2273" s="134"/>
      <c r="I2273" s="132"/>
      <c r="K2273" s="130"/>
      <c r="M2273" s="128"/>
      <c r="O2273" s="55"/>
      <c r="P2273" s="64"/>
    </row>
    <row r="2274" spans="1:26" ht="15" customHeight="1" x14ac:dyDescent="0.2">
      <c r="A2274" s="127" t="s">
        <v>1252</v>
      </c>
      <c r="B2274" s="135" t="s">
        <v>2881</v>
      </c>
      <c r="C2274" s="127" t="s">
        <v>60</v>
      </c>
      <c r="E2274" s="133">
        <v>43451</v>
      </c>
      <c r="F2274" s="133">
        <v>43452</v>
      </c>
      <c r="G2274" s="133">
        <v>43488</v>
      </c>
      <c r="H2274" s="133"/>
      <c r="I2274" s="131" t="s">
        <v>28</v>
      </c>
      <c r="K2274" s="129" t="s">
        <v>86</v>
      </c>
      <c r="M2274" s="127" t="s">
        <v>73</v>
      </c>
      <c r="O2274" s="55"/>
      <c r="P2274" s="64"/>
    </row>
    <row r="2275" spans="1:26" ht="15" x14ac:dyDescent="0.2">
      <c r="A2275" s="128"/>
      <c r="B2275" s="136"/>
      <c r="C2275" s="128"/>
      <c r="E2275" s="134"/>
      <c r="F2275" s="134"/>
      <c r="G2275" s="134"/>
      <c r="H2275" s="134"/>
      <c r="I2275" s="132"/>
      <c r="K2275" s="130"/>
      <c r="M2275" s="128"/>
      <c r="O2275" s="55"/>
      <c r="P2275" s="64"/>
    </row>
    <row r="2276" spans="1:26" ht="15" x14ac:dyDescent="0.2">
      <c r="A2276" s="165" t="s">
        <v>1253</v>
      </c>
      <c r="B2276" s="163" t="s">
        <v>2882</v>
      </c>
      <c r="C2276" s="165" t="s">
        <v>60</v>
      </c>
      <c r="D2276" s="104"/>
      <c r="E2276" s="167">
        <v>43451</v>
      </c>
      <c r="F2276" s="167">
        <v>43452</v>
      </c>
      <c r="G2276" s="167">
        <v>43488</v>
      </c>
      <c r="H2276" s="167">
        <v>43476</v>
      </c>
      <c r="I2276" s="172" t="s">
        <v>16</v>
      </c>
      <c r="J2276" s="104"/>
      <c r="K2276" s="174" t="s">
        <v>94</v>
      </c>
      <c r="L2276" s="104"/>
      <c r="M2276" s="165" t="s">
        <v>14</v>
      </c>
      <c r="N2276" s="104"/>
      <c r="O2276" s="103"/>
      <c r="P2276" s="95"/>
    </row>
    <row r="2277" spans="1:26" s="105" customFormat="1" ht="15" x14ac:dyDescent="0.2">
      <c r="A2277" s="166"/>
      <c r="B2277" s="164"/>
      <c r="C2277" s="166"/>
      <c r="D2277" s="104"/>
      <c r="E2277" s="168"/>
      <c r="F2277" s="168"/>
      <c r="G2277" s="168"/>
      <c r="H2277" s="168"/>
      <c r="I2277" s="173"/>
      <c r="J2277" s="104"/>
      <c r="K2277" s="175"/>
      <c r="L2277" s="104"/>
      <c r="M2277" s="166"/>
      <c r="N2277" s="104"/>
      <c r="O2277" s="103"/>
      <c r="P2277" s="95"/>
      <c r="Q2277" s="104"/>
      <c r="Y2277" s="106"/>
      <c r="Z2277" s="106"/>
    </row>
    <row r="2278" spans="1:26" s="105" customFormat="1" ht="15" customHeight="1" x14ac:dyDescent="0.2">
      <c r="A2278" s="127" t="s">
        <v>1254</v>
      </c>
      <c r="B2278" s="135" t="s">
        <v>2883</v>
      </c>
      <c r="C2278" s="127" t="s">
        <v>60</v>
      </c>
      <c r="D2278" s="13"/>
      <c r="E2278" s="133">
        <v>43451</v>
      </c>
      <c r="F2278" s="133">
        <v>43452</v>
      </c>
      <c r="G2278" s="133">
        <v>43488</v>
      </c>
      <c r="H2278" s="133">
        <v>43469</v>
      </c>
      <c r="I2278" s="131" t="s">
        <v>16</v>
      </c>
      <c r="J2278" s="16"/>
      <c r="K2278" s="129" t="s">
        <v>94</v>
      </c>
      <c r="L2278" s="13"/>
      <c r="M2278" s="127" t="s">
        <v>17</v>
      </c>
      <c r="N2278" s="15"/>
      <c r="O2278" s="55" t="s">
        <v>20</v>
      </c>
      <c r="P2278" s="64"/>
      <c r="Q2278" s="104"/>
      <c r="Y2278" s="106"/>
      <c r="Z2278" s="106"/>
    </row>
    <row r="2279" spans="1:26" ht="15" x14ac:dyDescent="0.2">
      <c r="A2279" s="128"/>
      <c r="B2279" s="136"/>
      <c r="C2279" s="128"/>
      <c r="E2279" s="134"/>
      <c r="F2279" s="134"/>
      <c r="G2279" s="134"/>
      <c r="H2279" s="134"/>
      <c r="I2279" s="132"/>
      <c r="K2279" s="130"/>
      <c r="M2279" s="128"/>
      <c r="O2279" s="55"/>
      <c r="P2279" s="64"/>
    </row>
    <row r="2280" spans="1:26" ht="15" customHeight="1" x14ac:dyDescent="0.2">
      <c r="A2280" s="127" t="s">
        <v>1255</v>
      </c>
      <c r="B2280" s="135" t="s">
        <v>2884</v>
      </c>
      <c r="C2280" s="127" t="s">
        <v>60</v>
      </c>
      <c r="E2280" s="133">
        <v>43451</v>
      </c>
      <c r="F2280" s="133">
        <v>43452</v>
      </c>
      <c r="G2280" s="133">
        <v>43488</v>
      </c>
      <c r="H2280" s="133">
        <v>43476</v>
      </c>
      <c r="I2280" s="131" t="s">
        <v>16</v>
      </c>
      <c r="K2280" s="129" t="s">
        <v>94</v>
      </c>
      <c r="M2280" s="127" t="s">
        <v>14</v>
      </c>
      <c r="O2280" s="55"/>
      <c r="P2280" s="64"/>
    </row>
    <row r="2281" spans="1:26" ht="15" x14ac:dyDescent="0.2">
      <c r="A2281" s="128"/>
      <c r="B2281" s="136"/>
      <c r="C2281" s="128"/>
      <c r="E2281" s="134"/>
      <c r="F2281" s="134"/>
      <c r="G2281" s="134"/>
      <c r="H2281" s="134"/>
      <c r="I2281" s="132"/>
      <c r="K2281" s="130"/>
      <c r="M2281" s="128"/>
      <c r="O2281" s="55"/>
      <c r="P2281" s="64"/>
    </row>
    <row r="2282" spans="1:26" ht="15" customHeight="1" x14ac:dyDescent="0.2">
      <c r="A2282" s="127" t="s">
        <v>1256</v>
      </c>
      <c r="B2282" s="135" t="s">
        <v>2886</v>
      </c>
      <c r="C2282" s="127" t="s">
        <v>60</v>
      </c>
      <c r="E2282" s="133">
        <v>43452</v>
      </c>
      <c r="F2282" s="133">
        <v>43453</v>
      </c>
      <c r="G2282" s="133">
        <v>43489</v>
      </c>
      <c r="H2282" s="133">
        <v>43469</v>
      </c>
      <c r="I2282" s="131" t="s">
        <v>16</v>
      </c>
      <c r="K2282" s="129" t="s">
        <v>94</v>
      </c>
      <c r="M2282" s="127" t="s">
        <v>15</v>
      </c>
      <c r="O2282" s="55"/>
      <c r="P2282" s="64"/>
    </row>
    <row r="2283" spans="1:26" ht="15" x14ac:dyDescent="0.2">
      <c r="A2283" s="128"/>
      <c r="B2283" s="136"/>
      <c r="C2283" s="128"/>
      <c r="E2283" s="134"/>
      <c r="F2283" s="134"/>
      <c r="G2283" s="134"/>
      <c r="H2283" s="134"/>
      <c r="I2283" s="132"/>
      <c r="K2283" s="130"/>
      <c r="M2283" s="128"/>
      <c r="O2283" s="55"/>
      <c r="P2283" s="64"/>
    </row>
    <row r="2284" spans="1:26" ht="15" customHeight="1" x14ac:dyDescent="0.2">
      <c r="A2284" s="127" t="s">
        <v>1257</v>
      </c>
      <c r="B2284" s="135" t="s">
        <v>2887</v>
      </c>
      <c r="C2284" s="127" t="s">
        <v>60</v>
      </c>
      <c r="E2284" s="133">
        <v>43452</v>
      </c>
      <c r="F2284" s="133">
        <v>43453</v>
      </c>
      <c r="G2284" s="133">
        <v>43489</v>
      </c>
      <c r="H2284" s="133">
        <v>43453</v>
      </c>
      <c r="I2284" s="131" t="s">
        <v>16</v>
      </c>
      <c r="K2284" s="129" t="s">
        <v>94</v>
      </c>
      <c r="M2284" s="127" t="s">
        <v>14</v>
      </c>
      <c r="O2284" s="55"/>
      <c r="P2284" s="64"/>
    </row>
    <row r="2285" spans="1:26" ht="15" x14ac:dyDescent="0.2">
      <c r="A2285" s="128"/>
      <c r="B2285" s="136"/>
      <c r="C2285" s="128"/>
      <c r="E2285" s="134"/>
      <c r="F2285" s="134"/>
      <c r="G2285" s="134"/>
      <c r="H2285" s="134"/>
      <c r="I2285" s="132"/>
      <c r="K2285" s="130"/>
      <c r="M2285" s="128"/>
      <c r="O2285" s="55"/>
      <c r="P2285" s="64"/>
    </row>
    <row r="2286" spans="1:26" ht="15" customHeight="1" x14ac:dyDescent="0.2">
      <c r="A2286" s="127" t="s">
        <v>1258</v>
      </c>
      <c r="B2286" s="135" t="s">
        <v>2888</v>
      </c>
      <c r="C2286" s="127" t="s">
        <v>60</v>
      </c>
      <c r="E2286" s="133">
        <v>43452</v>
      </c>
      <c r="F2286" s="133">
        <v>43453</v>
      </c>
      <c r="G2286" s="133">
        <v>43489</v>
      </c>
      <c r="H2286" s="133">
        <v>43474</v>
      </c>
      <c r="I2286" s="131" t="s">
        <v>16</v>
      </c>
      <c r="K2286" s="129" t="s">
        <v>94</v>
      </c>
      <c r="M2286" s="127" t="s">
        <v>14</v>
      </c>
      <c r="O2286" s="55"/>
      <c r="P2286" s="64"/>
    </row>
    <row r="2287" spans="1:26" ht="15" x14ac:dyDescent="0.2">
      <c r="A2287" s="128"/>
      <c r="B2287" s="136"/>
      <c r="C2287" s="128"/>
      <c r="E2287" s="134"/>
      <c r="F2287" s="134"/>
      <c r="G2287" s="134"/>
      <c r="H2287" s="134"/>
      <c r="I2287" s="132"/>
      <c r="K2287" s="130"/>
      <c r="M2287" s="128"/>
      <c r="O2287" s="55"/>
      <c r="P2287" s="64"/>
    </row>
    <row r="2288" spans="1:26" ht="15" customHeight="1" x14ac:dyDescent="0.2">
      <c r="A2288" s="127" t="s">
        <v>1259</v>
      </c>
      <c r="B2288" s="135" t="s">
        <v>2889</v>
      </c>
      <c r="C2288" s="127" t="s">
        <v>60</v>
      </c>
      <c r="E2288" s="133">
        <v>43452</v>
      </c>
      <c r="F2288" s="133">
        <v>43453</v>
      </c>
      <c r="G2288" s="133">
        <v>43489</v>
      </c>
      <c r="H2288" s="133"/>
      <c r="I2288" s="131" t="s">
        <v>28</v>
      </c>
      <c r="K2288" s="129" t="s">
        <v>86</v>
      </c>
      <c r="M2288" s="127" t="s">
        <v>73</v>
      </c>
      <c r="O2288" s="55"/>
      <c r="P2288" s="64"/>
    </row>
    <row r="2289" spans="1:16" ht="15" x14ac:dyDescent="0.2">
      <c r="A2289" s="128"/>
      <c r="B2289" s="136"/>
      <c r="C2289" s="128"/>
      <c r="E2289" s="134"/>
      <c r="F2289" s="134"/>
      <c r="G2289" s="134"/>
      <c r="H2289" s="134"/>
      <c r="I2289" s="132"/>
      <c r="K2289" s="130"/>
      <c r="M2289" s="128"/>
      <c r="O2289" s="55"/>
      <c r="P2289" s="64"/>
    </row>
    <row r="2290" spans="1:16" ht="15" x14ac:dyDescent="0.2">
      <c r="A2290" s="127" t="s">
        <v>1260</v>
      </c>
      <c r="B2290" s="135" t="s">
        <v>2890</v>
      </c>
      <c r="C2290" s="127" t="s">
        <v>60</v>
      </c>
      <c r="E2290" s="133">
        <v>43452</v>
      </c>
      <c r="F2290" s="133">
        <v>43453</v>
      </c>
      <c r="G2290" s="133">
        <v>43489</v>
      </c>
      <c r="H2290" s="133">
        <v>43510</v>
      </c>
      <c r="I2290" s="131" t="s">
        <v>28</v>
      </c>
      <c r="K2290" s="129" t="s">
        <v>94</v>
      </c>
      <c r="M2290" s="127" t="s">
        <v>14</v>
      </c>
      <c r="O2290" s="55"/>
      <c r="P2290" s="64"/>
    </row>
    <row r="2291" spans="1:16" ht="15" x14ac:dyDescent="0.2">
      <c r="A2291" s="128"/>
      <c r="B2291" s="136"/>
      <c r="C2291" s="128"/>
      <c r="E2291" s="134"/>
      <c r="F2291" s="134"/>
      <c r="G2291" s="134"/>
      <c r="H2291" s="134"/>
      <c r="I2291" s="132"/>
      <c r="K2291" s="130"/>
      <c r="M2291" s="128"/>
      <c r="O2291" s="55"/>
      <c r="P2291" s="64"/>
    </row>
    <row r="2292" spans="1:16" ht="15" customHeight="1" x14ac:dyDescent="0.2">
      <c r="A2292" s="127" t="s">
        <v>1261</v>
      </c>
      <c r="B2292" s="135" t="s">
        <v>2891</v>
      </c>
      <c r="C2292" s="127" t="s">
        <v>60</v>
      </c>
      <c r="E2292" s="133">
        <v>43453</v>
      </c>
      <c r="F2292" s="133">
        <v>43454</v>
      </c>
      <c r="G2292" s="133">
        <v>43490</v>
      </c>
      <c r="H2292" s="133">
        <v>43474</v>
      </c>
      <c r="I2292" s="131" t="s">
        <v>16</v>
      </c>
      <c r="K2292" s="129" t="s">
        <v>94</v>
      </c>
      <c r="M2292" s="127" t="s">
        <v>14</v>
      </c>
      <c r="O2292" s="55"/>
      <c r="P2292" s="64"/>
    </row>
    <row r="2293" spans="1:16" ht="15" x14ac:dyDescent="0.2">
      <c r="A2293" s="128"/>
      <c r="B2293" s="136"/>
      <c r="C2293" s="128"/>
      <c r="E2293" s="134"/>
      <c r="F2293" s="134"/>
      <c r="G2293" s="134"/>
      <c r="H2293" s="134"/>
      <c r="I2293" s="132"/>
      <c r="K2293" s="130"/>
      <c r="M2293" s="128"/>
      <c r="O2293" s="55"/>
      <c r="P2293" s="64"/>
    </row>
    <row r="2294" spans="1:16" ht="15" customHeight="1" x14ac:dyDescent="0.2">
      <c r="A2294" s="127" t="s">
        <v>1262</v>
      </c>
      <c r="B2294" s="135" t="s">
        <v>2892</v>
      </c>
      <c r="C2294" s="127" t="s">
        <v>60</v>
      </c>
      <c r="E2294" s="133">
        <v>43454</v>
      </c>
      <c r="F2294" s="133">
        <v>43455</v>
      </c>
      <c r="G2294" s="133">
        <v>43491</v>
      </c>
      <c r="H2294" s="133">
        <v>43472</v>
      </c>
      <c r="I2294" s="131" t="s">
        <v>16</v>
      </c>
      <c r="K2294" s="129" t="s">
        <v>94</v>
      </c>
      <c r="M2294" s="127" t="s">
        <v>17</v>
      </c>
      <c r="O2294" s="55" t="s">
        <v>20</v>
      </c>
      <c r="P2294" s="64"/>
    </row>
    <row r="2295" spans="1:16" ht="15" x14ac:dyDescent="0.2">
      <c r="A2295" s="128"/>
      <c r="B2295" s="136"/>
      <c r="C2295" s="128"/>
      <c r="E2295" s="134"/>
      <c r="F2295" s="134"/>
      <c r="G2295" s="134"/>
      <c r="H2295" s="134"/>
      <c r="I2295" s="132"/>
      <c r="K2295" s="130"/>
      <c r="M2295" s="128"/>
      <c r="O2295" s="55"/>
      <c r="P2295" s="64"/>
    </row>
    <row r="2296" spans="1:16" ht="15" customHeight="1" x14ac:dyDescent="0.2">
      <c r="A2296" s="127" t="s">
        <v>1263</v>
      </c>
      <c r="B2296" s="135" t="s">
        <v>2893</v>
      </c>
      <c r="C2296" s="127" t="s">
        <v>60</v>
      </c>
      <c r="E2296" s="133">
        <v>43454</v>
      </c>
      <c r="F2296" s="133">
        <v>43455</v>
      </c>
      <c r="G2296" s="133">
        <v>43491</v>
      </c>
      <c r="H2296" s="133">
        <v>43476</v>
      </c>
      <c r="I2296" s="131" t="s">
        <v>16</v>
      </c>
      <c r="K2296" s="129" t="s">
        <v>94</v>
      </c>
      <c r="M2296" s="127" t="s">
        <v>15</v>
      </c>
      <c r="O2296" s="55"/>
      <c r="P2296" s="64"/>
    </row>
    <row r="2297" spans="1:16" ht="15" x14ac:dyDescent="0.2">
      <c r="A2297" s="128"/>
      <c r="B2297" s="136"/>
      <c r="C2297" s="128"/>
      <c r="E2297" s="134"/>
      <c r="F2297" s="134"/>
      <c r="G2297" s="134"/>
      <c r="H2297" s="134"/>
      <c r="I2297" s="132"/>
      <c r="K2297" s="130"/>
      <c r="M2297" s="128"/>
      <c r="O2297" s="55"/>
      <c r="P2297" s="64"/>
    </row>
    <row r="2298" spans="1:16" ht="15" customHeight="1" x14ac:dyDescent="0.2">
      <c r="A2298" s="127" t="s">
        <v>1264</v>
      </c>
      <c r="B2298" s="135" t="s">
        <v>2894</v>
      </c>
      <c r="C2298" s="127" t="s">
        <v>60</v>
      </c>
      <c r="E2298" s="133">
        <v>43454</v>
      </c>
      <c r="F2298" s="133">
        <v>43455</v>
      </c>
      <c r="G2298" s="133">
        <v>43491</v>
      </c>
      <c r="H2298" s="133">
        <v>43455</v>
      </c>
      <c r="I2298" s="131" t="s">
        <v>16</v>
      </c>
      <c r="K2298" s="129" t="s">
        <v>94</v>
      </c>
      <c r="M2298" s="127" t="s">
        <v>70</v>
      </c>
      <c r="O2298" s="55"/>
      <c r="P2298" s="64" t="s">
        <v>2895</v>
      </c>
    </row>
    <row r="2299" spans="1:16" ht="15" x14ac:dyDescent="0.2">
      <c r="A2299" s="128"/>
      <c r="B2299" s="136"/>
      <c r="C2299" s="128"/>
      <c r="E2299" s="134"/>
      <c r="F2299" s="134"/>
      <c r="G2299" s="134"/>
      <c r="H2299" s="134"/>
      <c r="I2299" s="132"/>
      <c r="K2299" s="130"/>
      <c r="M2299" s="128"/>
      <c r="O2299" s="55"/>
      <c r="P2299" s="64"/>
    </row>
    <row r="2300" spans="1:16" ht="15" customHeight="1" x14ac:dyDescent="0.2">
      <c r="A2300" s="127" t="s">
        <v>1265</v>
      </c>
      <c r="B2300" s="135" t="s">
        <v>2903</v>
      </c>
      <c r="C2300" s="127" t="s">
        <v>60</v>
      </c>
      <c r="E2300" s="133">
        <v>43454</v>
      </c>
      <c r="F2300" s="133">
        <v>43455</v>
      </c>
      <c r="G2300" s="133">
        <v>43491</v>
      </c>
      <c r="H2300" s="133"/>
      <c r="I2300" s="131" t="s">
        <v>28</v>
      </c>
      <c r="K2300" s="129" t="s">
        <v>86</v>
      </c>
      <c r="M2300" s="127" t="s">
        <v>73</v>
      </c>
      <c r="O2300" s="55"/>
      <c r="P2300" s="64"/>
    </row>
    <row r="2301" spans="1:16" ht="15" x14ac:dyDescent="0.2">
      <c r="A2301" s="128"/>
      <c r="B2301" s="136"/>
      <c r="C2301" s="128"/>
      <c r="E2301" s="134"/>
      <c r="F2301" s="134"/>
      <c r="G2301" s="134"/>
      <c r="H2301" s="134"/>
      <c r="I2301" s="132"/>
      <c r="K2301" s="130"/>
      <c r="M2301" s="128"/>
      <c r="O2301" s="55"/>
      <c r="P2301" s="64"/>
    </row>
    <row r="2302" spans="1:16" ht="15" customHeight="1" x14ac:dyDescent="0.2">
      <c r="A2302" s="127" t="s">
        <v>2896</v>
      </c>
      <c r="B2302" s="135" t="s">
        <v>2904</v>
      </c>
      <c r="C2302" s="127" t="s">
        <v>60</v>
      </c>
      <c r="E2302" s="133">
        <v>43454</v>
      </c>
      <c r="F2302" s="133">
        <v>43455</v>
      </c>
      <c r="G2302" s="133">
        <v>43491</v>
      </c>
      <c r="H2302" s="133">
        <v>43497</v>
      </c>
      <c r="I2302" s="131" t="s">
        <v>28</v>
      </c>
      <c r="K2302" s="129" t="s">
        <v>94</v>
      </c>
      <c r="M2302" s="127" t="s">
        <v>23</v>
      </c>
      <c r="O2302" s="55"/>
      <c r="P2302" s="64"/>
    </row>
    <row r="2303" spans="1:16" ht="15" x14ac:dyDescent="0.2">
      <c r="A2303" s="128"/>
      <c r="B2303" s="136"/>
      <c r="C2303" s="128"/>
      <c r="E2303" s="134"/>
      <c r="F2303" s="134"/>
      <c r="G2303" s="134"/>
      <c r="H2303" s="134"/>
      <c r="I2303" s="132"/>
      <c r="K2303" s="130"/>
      <c r="M2303" s="128"/>
      <c r="O2303" s="55"/>
      <c r="P2303" s="64"/>
    </row>
    <row r="2304" spans="1:16" ht="15" customHeight="1" x14ac:dyDescent="0.2">
      <c r="A2304" s="127" t="s">
        <v>2897</v>
      </c>
      <c r="B2304" s="135" t="s">
        <v>2910</v>
      </c>
      <c r="C2304" s="127" t="s">
        <v>60</v>
      </c>
      <c r="E2304" s="133">
        <v>43454</v>
      </c>
      <c r="F2304" s="133">
        <v>43455</v>
      </c>
      <c r="G2304" s="133">
        <v>43491</v>
      </c>
      <c r="H2304" s="133">
        <v>43481</v>
      </c>
      <c r="I2304" s="131" t="s">
        <v>16</v>
      </c>
      <c r="K2304" s="129" t="s">
        <v>94</v>
      </c>
      <c r="M2304" s="127" t="s">
        <v>14</v>
      </c>
      <c r="O2304" s="55"/>
      <c r="P2304" s="64"/>
    </row>
    <row r="2305" spans="1:16" ht="15" x14ac:dyDescent="0.2">
      <c r="A2305" s="128"/>
      <c r="B2305" s="136"/>
      <c r="C2305" s="128"/>
      <c r="E2305" s="134"/>
      <c r="F2305" s="134"/>
      <c r="G2305" s="134"/>
      <c r="H2305" s="134"/>
      <c r="I2305" s="132"/>
      <c r="K2305" s="130"/>
      <c r="M2305" s="128"/>
      <c r="O2305" s="55"/>
      <c r="P2305" s="64"/>
    </row>
    <row r="2306" spans="1:16" ht="15" customHeight="1" x14ac:dyDescent="0.2">
      <c r="A2306" s="127" t="s">
        <v>2898</v>
      </c>
      <c r="B2306" s="135" t="s">
        <v>2905</v>
      </c>
      <c r="C2306" s="127" t="s">
        <v>60</v>
      </c>
      <c r="E2306" s="133">
        <v>43455</v>
      </c>
      <c r="F2306" s="133">
        <v>43458</v>
      </c>
      <c r="G2306" s="133">
        <v>43493</v>
      </c>
      <c r="H2306" s="133">
        <v>43468</v>
      </c>
      <c r="I2306" s="131" t="s">
        <v>16</v>
      </c>
      <c r="K2306" s="129" t="s">
        <v>94</v>
      </c>
      <c r="M2306" s="127" t="s">
        <v>15</v>
      </c>
      <c r="O2306" s="55"/>
      <c r="P2306" s="64"/>
    </row>
    <row r="2307" spans="1:16" ht="15" x14ac:dyDescent="0.2">
      <c r="A2307" s="128"/>
      <c r="B2307" s="136"/>
      <c r="C2307" s="128"/>
      <c r="E2307" s="134"/>
      <c r="F2307" s="134"/>
      <c r="G2307" s="134"/>
      <c r="H2307" s="134"/>
      <c r="I2307" s="132"/>
      <c r="K2307" s="130"/>
      <c r="M2307" s="128"/>
      <c r="O2307" s="55"/>
      <c r="P2307" s="64"/>
    </row>
    <row r="2308" spans="1:16" ht="15" x14ac:dyDescent="0.2">
      <c r="A2308" s="127" t="s">
        <v>2899</v>
      </c>
      <c r="B2308" s="135" t="s">
        <v>2906</v>
      </c>
      <c r="C2308" s="127" t="s">
        <v>60</v>
      </c>
      <c r="E2308" s="133">
        <v>43455</v>
      </c>
      <c r="F2308" s="133">
        <v>43458</v>
      </c>
      <c r="G2308" s="133">
        <v>43493</v>
      </c>
      <c r="H2308" s="133"/>
      <c r="I2308" s="131" t="s">
        <v>29</v>
      </c>
      <c r="K2308" s="129" t="s">
        <v>95</v>
      </c>
      <c r="M2308" s="127" t="s">
        <v>74</v>
      </c>
      <c r="O2308" s="55"/>
      <c r="P2308" s="108">
        <v>43474</v>
      </c>
    </row>
    <row r="2309" spans="1:16" ht="15" x14ac:dyDescent="0.2">
      <c r="A2309" s="128"/>
      <c r="B2309" s="136"/>
      <c r="C2309" s="128"/>
      <c r="E2309" s="134"/>
      <c r="F2309" s="134"/>
      <c r="G2309" s="134"/>
      <c r="H2309" s="134"/>
      <c r="I2309" s="132"/>
      <c r="K2309" s="130"/>
      <c r="M2309" s="128"/>
      <c r="O2309" s="55"/>
      <c r="P2309" s="64"/>
    </row>
    <row r="2310" spans="1:16" ht="15" customHeight="1" x14ac:dyDescent="0.2">
      <c r="A2310" s="127" t="s">
        <v>2900</v>
      </c>
      <c r="B2310" s="135" t="s">
        <v>2907</v>
      </c>
      <c r="C2310" s="127" t="s">
        <v>60</v>
      </c>
      <c r="E2310" s="133">
        <v>43455</v>
      </c>
      <c r="F2310" s="133">
        <v>43458</v>
      </c>
      <c r="G2310" s="133">
        <v>43493</v>
      </c>
      <c r="H2310" s="133">
        <v>43497</v>
      </c>
      <c r="I2310" s="131" t="s">
        <v>28</v>
      </c>
      <c r="K2310" s="129" t="s">
        <v>94</v>
      </c>
      <c r="M2310" s="127" t="s">
        <v>14</v>
      </c>
      <c r="O2310" s="55"/>
      <c r="P2310" s="64"/>
    </row>
    <row r="2311" spans="1:16" ht="15" x14ac:dyDescent="0.2">
      <c r="A2311" s="128"/>
      <c r="B2311" s="136"/>
      <c r="C2311" s="128"/>
      <c r="E2311" s="134"/>
      <c r="F2311" s="134"/>
      <c r="G2311" s="134"/>
      <c r="H2311" s="134"/>
      <c r="I2311" s="132"/>
      <c r="K2311" s="130"/>
      <c r="M2311" s="128"/>
      <c r="O2311" s="55"/>
      <c r="P2311" s="64"/>
    </row>
    <row r="2312" spans="1:16" ht="15" x14ac:dyDescent="0.2">
      <c r="A2312" s="127" t="s">
        <v>2901</v>
      </c>
      <c r="B2312" s="135" t="s">
        <v>2908</v>
      </c>
      <c r="C2312" s="127" t="s">
        <v>60</v>
      </c>
      <c r="E2312" s="133">
        <v>43455</v>
      </c>
      <c r="F2312" s="133">
        <v>43458</v>
      </c>
      <c r="G2312" s="133">
        <v>43493</v>
      </c>
      <c r="H2312" s="133">
        <v>43480</v>
      </c>
      <c r="I2312" s="131" t="s">
        <v>16</v>
      </c>
      <c r="K2312" s="129" t="s">
        <v>94</v>
      </c>
      <c r="M2312" s="127" t="s">
        <v>14</v>
      </c>
      <c r="O2312" s="55"/>
      <c r="P2312" s="64"/>
    </row>
    <row r="2313" spans="1:16" ht="15" x14ac:dyDescent="0.2">
      <c r="A2313" s="128"/>
      <c r="B2313" s="136"/>
      <c r="C2313" s="128"/>
      <c r="E2313" s="134"/>
      <c r="F2313" s="134"/>
      <c r="G2313" s="134"/>
      <c r="H2313" s="134"/>
      <c r="I2313" s="132"/>
      <c r="K2313" s="130"/>
      <c r="M2313" s="128"/>
      <c r="O2313" s="55"/>
      <c r="P2313" s="64"/>
    </row>
    <row r="2314" spans="1:16" ht="15" x14ac:dyDescent="0.2">
      <c r="A2314" s="127" t="s">
        <v>2902</v>
      </c>
      <c r="B2314" s="135" t="s">
        <v>2909</v>
      </c>
      <c r="C2314" s="127" t="s">
        <v>60</v>
      </c>
      <c r="E2314" s="133">
        <v>43458</v>
      </c>
      <c r="F2314" s="133">
        <v>43467</v>
      </c>
      <c r="G2314" s="133">
        <v>43494</v>
      </c>
      <c r="H2314" s="133">
        <v>43458</v>
      </c>
      <c r="I2314" s="131" t="s">
        <v>16</v>
      </c>
      <c r="K2314" s="129" t="s">
        <v>94</v>
      </c>
      <c r="M2314" s="127" t="s">
        <v>70</v>
      </c>
      <c r="O2314" s="55"/>
      <c r="P2314" s="64"/>
    </row>
    <row r="2315" spans="1:16" ht="15" x14ac:dyDescent="0.2">
      <c r="A2315" s="128"/>
      <c r="B2315" s="136"/>
      <c r="C2315" s="128"/>
      <c r="E2315" s="134"/>
      <c r="F2315" s="134"/>
      <c r="G2315" s="134"/>
      <c r="H2315" s="134"/>
      <c r="I2315" s="132"/>
      <c r="K2315" s="130"/>
      <c r="M2315" s="128"/>
      <c r="O2315" s="55"/>
      <c r="P2315" s="64"/>
    </row>
    <row r="2316" spans="1:16" x14ac:dyDescent="0.2">
      <c r="O2316" s="67"/>
      <c r="P2316" s="67"/>
    </row>
    <row r="2317" spans="1:16" x14ac:dyDescent="0.2">
      <c r="O2317" s="67"/>
      <c r="P2317" s="67"/>
    </row>
    <row r="2318" spans="1:16" x14ac:dyDescent="0.2">
      <c r="O2318" s="67"/>
      <c r="P2318" s="67"/>
    </row>
    <row r="2319" spans="1:16" x14ac:dyDescent="0.2">
      <c r="O2319" s="67"/>
      <c r="P2319" s="67"/>
    </row>
    <row r="2320" spans="1:16" x14ac:dyDescent="0.2">
      <c r="O2320" s="67"/>
      <c r="P2320" s="67"/>
    </row>
    <row r="2321" spans="15:16" x14ac:dyDescent="0.2">
      <c r="O2321" s="67"/>
      <c r="P2321" s="67"/>
    </row>
    <row r="2322" spans="15:16" x14ac:dyDescent="0.2">
      <c r="O2322" s="67"/>
      <c r="P2322" s="67"/>
    </row>
    <row r="2323" spans="15:16" x14ac:dyDescent="0.2">
      <c r="O2323" s="67"/>
      <c r="P2323" s="67"/>
    </row>
    <row r="2324" spans="15:16" x14ac:dyDescent="0.2">
      <c r="O2324" s="67"/>
      <c r="P2324" s="67"/>
    </row>
    <row r="2325" spans="15:16" x14ac:dyDescent="0.2">
      <c r="O2325" s="67"/>
      <c r="P2325" s="67"/>
    </row>
    <row r="2326" spans="15:16" x14ac:dyDescent="0.2">
      <c r="O2326" s="67"/>
      <c r="P2326" s="67"/>
    </row>
    <row r="2327" spans="15:16" x14ac:dyDescent="0.2">
      <c r="O2327" s="67"/>
      <c r="P2327" s="67"/>
    </row>
    <row r="2328" spans="15:16" x14ac:dyDescent="0.2">
      <c r="O2328" s="67"/>
      <c r="P2328" s="67"/>
    </row>
    <row r="2329" spans="15:16" x14ac:dyDescent="0.2">
      <c r="O2329" s="67"/>
      <c r="P2329" s="67"/>
    </row>
    <row r="2330" spans="15:16" x14ac:dyDescent="0.2">
      <c r="O2330" s="67"/>
      <c r="P2330" s="67"/>
    </row>
    <row r="2331" spans="15:16" x14ac:dyDescent="0.2">
      <c r="O2331" s="67"/>
      <c r="P2331" s="67"/>
    </row>
    <row r="2332" spans="15:16" x14ac:dyDescent="0.2">
      <c r="O2332" s="67"/>
      <c r="P2332" s="67"/>
    </row>
    <row r="2333" spans="15:16" x14ac:dyDescent="0.2">
      <c r="O2333" s="67"/>
      <c r="P2333" s="67"/>
    </row>
    <row r="2334" spans="15:16" x14ac:dyDescent="0.2">
      <c r="O2334" s="67"/>
      <c r="P2334" s="67"/>
    </row>
    <row r="2335" spans="15:16" x14ac:dyDescent="0.2">
      <c r="O2335" s="67"/>
      <c r="P2335" s="67"/>
    </row>
    <row r="2336" spans="15:16" x14ac:dyDescent="0.2">
      <c r="O2336" s="67"/>
      <c r="P2336" s="67"/>
    </row>
    <row r="2337" spans="15:16" x14ac:dyDescent="0.2">
      <c r="O2337" s="67"/>
      <c r="P2337" s="67"/>
    </row>
    <row r="2338" spans="15:16" x14ac:dyDescent="0.2">
      <c r="O2338" s="67"/>
      <c r="P2338" s="67"/>
    </row>
    <row r="2339" spans="15:16" x14ac:dyDescent="0.2">
      <c r="O2339" s="67"/>
      <c r="P2339" s="67"/>
    </row>
    <row r="2340" spans="15:16" x14ac:dyDescent="0.2">
      <c r="O2340" s="67"/>
      <c r="P2340" s="67"/>
    </row>
    <row r="2341" spans="15:16" x14ac:dyDescent="0.2">
      <c r="O2341" s="67"/>
      <c r="P2341" s="67"/>
    </row>
    <row r="2342" spans="15:16" x14ac:dyDescent="0.2">
      <c r="O2342" s="67"/>
      <c r="P2342" s="67"/>
    </row>
    <row r="2343" spans="15:16" x14ac:dyDescent="0.2">
      <c r="O2343" s="67"/>
      <c r="P2343" s="67"/>
    </row>
    <row r="2344" spans="15:16" x14ac:dyDescent="0.2">
      <c r="O2344" s="67"/>
      <c r="P2344" s="67"/>
    </row>
    <row r="2345" spans="15:16" x14ac:dyDescent="0.2">
      <c r="O2345" s="67"/>
      <c r="P2345" s="67"/>
    </row>
    <row r="2346" spans="15:16" x14ac:dyDescent="0.2">
      <c r="O2346" s="67"/>
      <c r="P2346" s="67"/>
    </row>
    <row r="2347" spans="15:16" x14ac:dyDescent="0.2">
      <c r="O2347" s="67"/>
      <c r="P2347" s="67"/>
    </row>
    <row r="2348" spans="15:16" x14ac:dyDescent="0.2">
      <c r="O2348" s="67"/>
      <c r="P2348" s="67"/>
    </row>
    <row r="2349" spans="15:16" x14ac:dyDescent="0.2">
      <c r="O2349" s="67"/>
      <c r="P2349" s="67"/>
    </row>
    <row r="2350" spans="15:16" x14ac:dyDescent="0.2">
      <c r="O2350" s="67"/>
      <c r="P2350" s="67"/>
    </row>
    <row r="2351" spans="15:16" x14ac:dyDescent="0.2">
      <c r="O2351" s="67"/>
      <c r="P2351" s="67"/>
    </row>
    <row r="2352" spans="15:16" x14ac:dyDescent="0.2">
      <c r="O2352" s="67"/>
      <c r="P2352" s="67"/>
    </row>
    <row r="2353" spans="15:16" x14ac:dyDescent="0.2">
      <c r="O2353" s="67"/>
      <c r="P2353" s="67"/>
    </row>
    <row r="2354" spans="15:16" x14ac:dyDescent="0.2">
      <c r="O2354" s="67"/>
      <c r="P2354" s="67"/>
    </row>
    <row r="2355" spans="15:16" x14ac:dyDescent="0.2">
      <c r="O2355" s="67"/>
      <c r="P2355" s="67"/>
    </row>
    <row r="2356" spans="15:16" x14ac:dyDescent="0.2">
      <c r="O2356" s="67"/>
      <c r="P2356" s="67"/>
    </row>
    <row r="2357" spans="15:16" x14ac:dyDescent="0.2">
      <c r="O2357" s="67"/>
      <c r="P2357" s="67"/>
    </row>
    <row r="2358" spans="15:16" x14ac:dyDescent="0.2">
      <c r="O2358" s="67"/>
      <c r="P2358" s="67"/>
    </row>
    <row r="2359" spans="15:16" x14ac:dyDescent="0.2">
      <c r="O2359" s="67"/>
      <c r="P2359" s="67"/>
    </row>
    <row r="2360" spans="15:16" x14ac:dyDescent="0.2">
      <c r="O2360" s="67"/>
      <c r="P2360" s="67"/>
    </row>
    <row r="2361" spans="15:16" x14ac:dyDescent="0.2">
      <c r="O2361" s="67"/>
      <c r="P2361" s="67"/>
    </row>
    <row r="2362" spans="15:16" x14ac:dyDescent="0.2">
      <c r="O2362" s="67"/>
      <c r="P2362" s="67"/>
    </row>
    <row r="2363" spans="15:16" x14ac:dyDescent="0.2">
      <c r="O2363" s="67"/>
      <c r="P2363" s="67"/>
    </row>
    <row r="2364" spans="15:16" x14ac:dyDescent="0.2">
      <c r="O2364" s="67"/>
      <c r="P2364" s="67"/>
    </row>
    <row r="2365" spans="15:16" x14ac:dyDescent="0.2">
      <c r="O2365" s="67"/>
      <c r="P2365" s="67"/>
    </row>
    <row r="2366" spans="15:16" x14ac:dyDescent="0.2">
      <c r="O2366" s="67"/>
      <c r="P2366" s="67"/>
    </row>
    <row r="2367" spans="15:16" x14ac:dyDescent="0.2">
      <c r="O2367" s="67"/>
      <c r="P2367" s="67"/>
    </row>
    <row r="2368" spans="15:16" x14ac:dyDescent="0.2">
      <c r="O2368" s="67"/>
      <c r="P2368" s="67"/>
    </row>
    <row r="2369" spans="15:16" x14ac:dyDescent="0.2">
      <c r="O2369" s="67"/>
      <c r="P2369" s="67"/>
    </row>
    <row r="2370" spans="15:16" x14ac:dyDescent="0.2">
      <c r="O2370" s="67"/>
      <c r="P2370" s="67"/>
    </row>
    <row r="2371" spans="15:16" x14ac:dyDescent="0.2">
      <c r="O2371" s="67"/>
      <c r="P2371" s="67"/>
    </row>
    <row r="2372" spans="15:16" x14ac:dyDescent="0.2">
      <c r="O2372" s="67"/>
      <c r="P2372" s="67"/>
    </row>
    <row r="2373" spans="15:16" x14ac:dyDescent="0.2">
      <c r="O2373" s="67"/>
      <c r="P2373" s="67"/>
    </row>
    <row r="2374" spans="15:16" x14ac:dyDescent="0.2">
      <c r="O2374" s="67"/>
      <c r="P2374" s="67"/>
    </row>
    <row r="2375" spans="15:16" x14ac:dyDescent="0.2">
      <c r="O2375" s="67"/>
      <c r="P2375" s="67"/>
    </row>
    <row r="2376" spans="15:16" x14ac:dyDescent="0.2">
      <c r="O2376" s="67"/>
      <c r="P2376" s="67"/>
    </row>
    <row r="2377" spans="15:16" x14ac:dyDescent="0.2">
      <c r="O2377" s="67"/>
      <c r="P2377" s="67"/>
    </row>
    <row r="2378" spans="15:16" x14ac:dyDescent="0.2">
      <c r="O2378" s="67"/>
      <c r="P2378" s="67"/>
    </row>
    <row r="2379" spans="15:16" x14ac:dyDescent="0.2">
      <c r="O2379" s="67"/>
      <c r="P2379" s="67"/>
    </row>
    <row r="2380" spans="15:16" x14ac:dyDescent="0.2">
      <c r="O2380" s="67"/>
      <c r="P2380" s="67"/>
    </row>
    <row r="2381" spans="15:16" x14ac:dyDescent="0.2">
      <c r="O2381" s="67"/>
      <c r="P2381" s="67"/>
    </row>
    <row r="2382" spans="15:16" x14ac:dyDescent="0.2">
      <c r="O2382" s="67"/>
      <c r="P2382" s="67"/>
    </row>
    <row r="2383" spans="15:16" x14ac:dyDescent="0.2">
      <c r="O2383" s="67"/>
      <c r="P2383" s="67"/>
    </row>
    <row r="2384" spans="15:16" x14ac:dyDescent="0.2">
      <c r="O2384" s="67"/>
      <c r="P2384" s="67"/>
    </row>
    <row r="2385" spans="15:16" x14ac:dyDescent="0.2">
      <c r="O2385" s="67"/>
      <c r="P2385" s="67"/>
    </row>
    <row r="2386" spans="15:16" x14ac:dyDescent="0.2">
      <c r="O2386" s="67"/>
      <c r="P2386" s="67"/>
    </row>
    <row r="2387" spans="15:16" x14ac:dyDescent="0.2">
      <c r="O2387" s="67"/>
      <c r="P2387" s="67"/>
    </row>
    <row r="2388" spans="15:16" x14ac:dyDescent="0.2">
      <c r="O2388" s="67"/>
      <c r="P2388" s="67"/>
    </row>
    <row r="2389" spans="15:16" x14ac:dyDescent="0.2">
      <c r="O2389" s="67"/>
      <c r="P2389" s="67"/>
    </row>
    <row r="2390" spans="15:16" x14ac:dyDescent="0.2">
      <c r="O2390" s="67"/>
      <c r="P2390" s="67"/>
    </row>
    <row r="2391" spans="15:16" x14ac:dyDescent="0.2">
      <c r="O2391" s="67"/>
      <c r="P2391" s="67"/>
    </row>
    <row r="2392" spans="15:16" x14ac:dyDescent="0.2">
      <c r="O2392" s="67"/>
      <c r="P2392" s="67"/>
    </row>
    <row r="2393" spans="15:16" x14ac:dyDescent="0.2">
      <c r="O2393" s="67"/>
      <c r="P2393" s="67"/>
    </row>
    <row r="2394" spans="15:16" x14ac:dyDescent="0.2">
      <c r="O2394" s="67"/>
      <c r="P2394" s="67"/>
    </row>
    <row r="2395" spans="15:16" x14ac:dyDescent="0.2">
      <c r="O2395" s="67"/>
      <c r="P2395" s="67"/>
    </row>
    <row r="2396" spans="15:16" x14ac:dyDescent="0.2">
      <c r="O2396" s="67"/>
      <c r="P2396" s="67"/>
    </row>
    <row r="2397" spans="15:16" x14ac:dyDescent="0.2">
      <c r="O2397" s="67"/>
      <c r="P2397" s="67"/>
    </row>
    <row r="2398" spans="15:16" x14ac:dyDescent="0.2">
      <c r="O2398" s="67"/>
      <c r="P2398" s="67"/>
    </row>
    <row r="2399" spans="15:16" x14ac:dyDescent="0.2">
      <c r="O2399" s="67"/>
      <c r="P2399" s="67"/>
    </row>
    <row r="2400" spans="15:16" x14ac:dyDescent="0.2">
      <c r="O2400" s="67"/>
      <c r="P2400" s="67"/>
    </row>
    <row r="2401" spans="15:16" x14ac:dyDescent="0.2">
      <c r="O2401" s="67"/>
      <c r="P2401" s="67"/>
    </row>
    <row r="2402" spans="15:16" x14ac:dyDescent="0.2">
      <c r="O2402" s="67"/>
      <c r="P2402" s="67"/>
    </row>
    <row r="2403" spans="15:16" x14ac:dyDescent="0.2">
      <c r="O2403" s="67"/>
      <c r="P2403" s="67"/>
    </row>
    <row r="2404" spans="15:16" x14ac:dyDescent="0.2">
      <c r="O2404" s="67"/>
      <c r="P2404" s="67"/>
    </row>
    <row r="2405" spans="15:16" x14ac:dyDescent="0.2">
      <c r="O2405" s="67"/>
      <c r="P2405" s="67"/>
    </row>
    <row r="2406" spans="15:16" x14ac:dyDescent="0.2">
      <c r="O2406" s="67"/>
      <c r="P2406" s="67"/>
    </row>
    <row r="2407" spans="15:16" x14ac:dyDescent="0.2">
      <c r="O2407" s="67"/>
      <c r="P2407" s="67"/>
    </row>
    <row r="2408" spans="15:16" x14ac:dyDescent="0.2">
      <c r="O2408" s="67"/>
      <c r="P2408" s="67"/>
    </row>
    <row r="2409" spans="15:16" x14ac:dyDescent="0.2">
      <c r="O2409" s="67"/>
      <c r="P2409" s="67"/>
    </row>
    <row r="2410" spans="15:16" x14ac:dyDescent="0.2">
      <c r="O2410" s="67"/>
      <c r="P2410" s="67"/>
    </row>
    <row r="2411" spans="15:16" x14ac:dyDescent="0.2">
      <c r="O2411" s="67"/>
      <c r="P2411" s="67"/>
    </row>
    <row r="2412" spans="15:16" x14ac:dyDescent="0.2">
      <c r="O2412" s="67"/>
      <c r="P2412" s="67"/>
    </row>
    <row r="2413" spans="15:16" x14ac:dyDescent="0.2">
      <c r="O2413" s="67"/>
      <c r="P2413" s="67"/>
    </row>
    <row r="2414" spans="15:16" x14ac:dyDescent="0.2">
      <c r="O2414" s="67"/>
      <c r="P2414" s="67"/>
    </row>
    <row r="2415" spans="15:16" x14ac:dyDescent="0.2">
      <c r="O2415" s="67"/>
      <c r="P2415" s="67"/>
    </row>
    <row r="2416" spans="15:16" x14ac:dyDescent="0.2">
      <c r="O2416" s="67"/>
      <c r="P2416" s="67"/>
    </row>
    <row r="2417" spans="15:16" x14ac:dyDescent="0.2">
      <c r="O2417" s="67"/>
      <c r="P2417" s="67"/>
    </row>
    <row r="2418" spans="15:16" x14ac:dyDescent="0.2">
      <c r="O2418" s="67"/>
      <c r="P2418" s="67"/>
    </row>
    <row r="2419" spans="15:16" x14ac:dyDescent="0.2">
      <c r="O2419" s="67"/>
      <c r="P2419" s="67"/>
    </row>
    <row r="2420" spans="15:16" x14ac:dyDescent="0.2">
      <c r="O2420" s="67"/>
      <c r="P2420" s="67"/>
    </row>
    <row r="2421" spans="15:16" x14ac:dyDescent="0.2">
      <c r="O2421" s="67"/>
      <c r="P2421" s="67"/>
    </row>
    <row r="2422" spans="15:16" x14ac:dyDescent="0.2">
      <c r="O2422" s="67"/>
      <c r="P2422" s="67"/>
    </row>
    <row r="2423" spans="15:16" x14ac:dyDescent="0.2">
      <c r="O2423" s="67"/>
      <c r="P2423" s="67"/>
    </row>
    <row r="2424" spans="15:16" x14ac:dyDescent="0.2">
      <c r="O2424" s="67"/>
      <c r="P2424" s="67"/>
    </row>
    <row r="2425" spans="15:16" x14ac:dyDescent="0.2">
      <c r="O2425" s="67"/>
      <c r="P2425" s="67"/>
    </row>
    <row r="2426" spans="15:16" x14ac:dyDescent="0.2">
      <c r="O2426" s="67"/>
      <c r="P2426" s="67"/>
    </row>
    <row r="2427" spans="15:16" x14ac:dyDescent="0.2">
      <c r="O2427" s="67"/>
      <c r="P2427" s="67"/>
    </row>
    <row r="2428" spans="15:16" x14ac:dyDescent="0.2">
      <c r="O2428" s="67"/>
      <c r="P2428" s="67"/>
    </row>
    <row r="2429" spans="15:16" x14ac:dyDescent="0.2">
      <c r="O2429" s="67"/>
      <c r="P2429" s="67"/>
    </row>
    <row r="2430" spans="15:16" x14ac:dyDescent="0.2">
      <c r="O2430" s="67"/>
      <c r="P2430" s="67"/>
    </row>
    <row r="2431" spans="15:16" x14ac:dyDescent="0.2">
      <c r="O2431" s="67"/>
      <c r="P2431" s="67"/>
    </row>
    <row r="2432" spans="15:16" x14ac:dyDescent="0.2">
      <c r="O2432" s="67"/>
      <c r="P2432" s="67"/>
    </row>
    <row r="2433" spans="15:16" x14ac:dyDescent="0.2">
      <c r="O2433" s="67"/>
      <c r="P2433" s="67"/>
    </row>
    <row r="2434" spans="15:16" x14ac:dyDescent="0.2">
      <c r="O2434" s="67"/>
      <c r="P2434" s="67"/>
    </row>
    <row r="2435" spans="15:16" x14ac:dyDescent="0.2">
      <c r="O2435" s="67"/>
      <c r="P2435" s="67"/>
    </row>
    <row r="2436" spans="15:16" x14ac:dyDescent="0.2">
      <c r="O2436" s="67"/>
      <c r="P2436" s="67"/>
    </row>
    <row r="2437" spans="15:16" x14ac:dyDescent="0.2">
      <c r="O2437" s="67"/>
      <c r="P2437" s="67"/>
    </row>
    <row r="2438" spans="15:16" x14ac:dyDescent="0.2">
      <c r="O2438" s="67"/>
      <c r="P2438" s="67"/>
    </row>
    <row r="2439" spans="15:16" x14ac:dyDescent="0.2">
      <c r="O2439" s="67"/>
      <c r="P2439" s="67"/>
    </row>
    <row r="2440" spans="15:16" x14ac:dyDescent="0.2">
      <c r="O2440" s="67"/>
      <c r="P2440" s="67"/>
    </row>
    <row r="2441" spans="15:16" x14ac:dyDescent="0.2">
      <c r="O2441" s="67"/>
      <c r="P2441" s="67"/>
    </row>
    <row r="2442" spans="15:16" x14ac:dyDescent="0.2">
      <c r="O2442" s="67"/>
      <c r="P2442" s="67"/>
    </row>
    <row r="2443" spans="15:16" x14ac:dyDescent="0.2">
      <c r="O2443" s="67"/>
      <c r="P2443" s="67"/>
    </row>
    <row r="2444" spans="15:16" x14ac:dyDescent="0.2">
      <c r="O2444" s="67"/>
      <c r="P2444" s="67"/>
    </row>
    <row r="2445" spans="15:16" x14ac:dyDescent="0.2">
      <c r="O2445" s="67"/>
      <c r="P2445" s="67"/>
    </row>
    <row r="2446" spans="15:16" x14ac:dyDescent="0.2">
      <c r="O2446" s="67"/>
      <c r="P2446" s="67"/>
    </row>
    <row r="2447" spans="15:16" x14ac:dyDescent="0.2">
      <c r="O2447" s="67"/>
      <c r="P2447" s="67"/>
    </row>
    <row r="2448" spans="15:16" x14ac:dyDescent="0.2">
      <c r="O2448" s="67"/>
      <c r="P2448" s="67"/>
    </row>
    <row r="2449" spans="15:16" x14ac:dyDescent="0.2">
      <c r="O2449" s="67"/>
      <c r="P2449" s="67"/>
    </row>
    <row r="2450" spans="15:16" x14ac:dyDescent="0.2">
      <c r="O2450" s="67"/>
      <c r="P2450" s="67"/>
    </row>
    <row r="2451" spans="15:16" x14ac:dyDescent="0.2">
      <c r="O2451" s="67"/>
      <c r="P2451" s="67"/>
    </row>
    <row r="2452" spans="15:16" x14ac:dyDescent="0.2">
      <c r="O2452" s="67"/>
      <c r="P2452" s="67"/>
    </row>
    <row r="2453" spans="15:16" x14ac:dyDescent="0.2">
      <c r="O2453" s="67"/>
      <c r="P2453" s="67"/>
    </row>
    <row r="2454" spans="15:16" x14ac:dyDescent="0.2">
      <c r="O2454" s="67"/>
      <c r="P2454" s="67"/>
    </row>
    <row r="2455" spans="15:16" x14ac:dyDescent="0.2">
      <c r="O2455" s="67"/>
      <c r="P2455" s="67"/>
    </row>
    <row r="2456" spans="15:16" x14ac:dyDescent="0.2">
      <c r="O2456" s="67"/>
      <c r="P2456" s="67"/>
    </row>
    <row r="2457" spans="15:16" x14ac:dyDescent="0.2">
      <c r="O2457" s="67"/>
      <c r="P2457" s="67"/>
    </row>
    <row r="2458" spans="15:16" x14ac:dyDescent="0.2">
      <c r="O2458" s="67"/>
      <c r="P2458" s="67"/>
    </row>
    <row r="2459" spans="15:16" x14ac:dyDescent="0.2">
      <c r="O2459" s="67"/>
      <c r="P2459" s="67"/>
    </row>
    <row r="2460" spans="15:16" x14ac:dyDescent="0.2">
      <c r="O2460" s="67"/>
      <c r="P2460" s="67"/>
    </row>
    <row r="2461" spans="15:16" x14ac:dyDescent="0.2">
      <c r="O2461" s="67"/>
      <c r="P2461" s="67"/>
    </row>
    <row r="2462" spans="15:16" x14ac:dyDescent="0.2">
      <c r="O2462" s="67"/>
      <c r="P2462" s="67"/>
    </row>
    <row r="2463" spans="15:16" x14ac:dyDescent="0.2">
      <c r="O2463" s="67"/>
      <c r="P2463" s="67"/>
    </row>
    <row r="2464" spans="15:16" x14ac:dyDescent="0.2">
      <c r="O2464" s="67"/>
      <c r="P2464" s="67"/>
    </row>
    <row r="2465" spans="15:16" x14ac:dyDescent="0.2">
      <c r="O2465" s="67"/>
      <c r="P2465" s="67"/>
    </row>
    <row r="2466" spans="15:16" x14ac:dyDescent="0.2">
      <c r="O2466" s="67"/>
      <c r="P2466" s="67"/>
    </row>
    <row r="2467" spans="15:16" x14ac:dyDescent="0.2">
      <c r="O2467" s="67"/>
      <c r="P2467" s="67"/>
    </row>
    <row r="2468" spans="15:16" x14ac:dyDescent="0.2">
      <c r="O2468" s="67"/>
      <c r="P2468" s="67"/>
    </row>
    <row r="2469" spans="15:16" x14ac:dyDescent="0.2">
      <c r="O2469" s="67"/>
      <c r="P2469" s="67"/>
    </row>
    <row r="2470" spans="15:16" x14ac:dyDescent="0.2">
      <c r="O2470" s="67"/>
      <c r="P2470" s="67"/>
    </row>
    <row r="2471" spans="15:16" x14ac:dyDescent="0.2">
      <c r="O2471" s="67"/>
      <c r="P2471" s="67"/>
    </row>
    <row r="2472" spans="15:16" x14ac:dyDescent="0.2">
      <c r="O2472" s="67"/>
      <c r="P2472" s="67"/>
    </row>
    <row r="2473" spans="15:16" x14ac:dyDescent="0.2">
      <c r="O2473" s="67"/>
      <c r="P2473" s="67"/>
    </row>
    <row r="2474" spans="15:16" x14ac:dyDescent="0.2">
      <c r="O2474" s="67"/>
      <c r="P2474" s="67"/>
    </row>
    <row r="2475" spans="15:16" x14ac:dyDescent="0.2">
      <c r="O2475" s="67"/>
      <c r="P2475" s="67"/>
    </row>
    <row r="2476" spans="15:16" x14ac:dyDescent="0.2">
      <c r="O2476" s="67"/>
      <c r="P2476" s="67"/>
    </row>
    <row r="2477" spans="15:16" x14ac:dyDescent="0.2">
      <c r="O2477" s="67"/>
      <c r="P2477" s="67"/>
    </row>
    <row r="2478" spans="15:16" x14ac:dyDescent="0.2">
      <c r="O2478" s="67"/>
      <c r="P2478" s="67"/>
    </row>
    <row r="2479" spans="15:16" x14ac:dyDescent="0.2">
      <c r="O2479" s="67"/>
      <c r="P2479" s="67"/>
    </row>
    <row r="2480" spans="15:16" x14ac:dyDescent="0.2">
      <c r="O2480" s="67"/>
      <c r="P2480" s="67"/>
    </row>
    <row r="2481" spans="15:16" x14ac:dyDescent="0.2">
      <c r="O2481" s="67"/>
      <c r="P2481" s="67"/>
    </row>
    <row r="2482" spans="15:16" x14ac:dyDescent="0.2">
      <c r="O2482" s="67"/>
      <c r="P2482" s="67"/>
    </row>
    <row r="2483" spans="15:16" x14ac:dyDescent="0.2">
      <c r="O2483" s="67"/>
      <c r="P2483" s="67"/>
    </row>
    <row r="2484" spans="15:16" x14ac:dyDescent="0.2">
      <c r="O2484" s="67"/>
      <c r="P2484" s="67"/>
    </row>
    <row r="2485" spans="15:16" x14ac:dyDescent="0.2">
      <c r="O2485" s="67"/>
      <c r="P2485" s="67"/>
    </row>
    <row r="2486" spans="15:16" x14ac:dyDescent="0.2">
      <c r="O2486" s="67"/>
      <c r="P2486" s="67"/>
    </row>
    <row r="2487" spans="15:16" x14ac:dyDescent="0.2">
      <c r="O2487" s="67"/>
      <c r="P2487" s="67"/>
    </row>
    <row r="2488" spans="15:16" x14ac:dyDescent="0.2">
      <c r="O2488" s="67"/>
      <c r="P2488" s="67"/>
    </row>
    <row r="2489" spans="15:16" x14ac:dyDescent="0.2">
      <c r="O2489" s="67"/>
      <c r="P2489" s="67"/>
    </row>
    <row r="2490" spans="15:16" x14ac:dyDescent="0.2">
      <c r="O2490" s="67"/>
      <c r="P2490" s="67"/>
    </row>
    <row r="2491" spans="15:16" x14ac:dyDescent="0.2">
      <c r="O2491" s="67"/>
      <c r="P2491" s="67"/>
    </row>
    <row r="2492" spans="15:16" x14ac:dyDescent="0.2">
      <c r="O2492" s="67"/>
      <c r="P2492" s="67"/>
    </row>
    <row r="2493" spans="15:16" x14ac:dyDescent="0.2">
      <c r="O2493" s="67"/>
      <c r="P2493" s="67"/>
    </row>
    <row r="2494" spans="15:16" x14ac:dyDescent="0.2">
      <c r="O2494" s="67"/>
      <c r="P2494" s="67"/>
    </row>
    <row r="2495" spans="15:16" x14ac:dyDescent="0.2">
      <c r="O2495" s="67"/>
      <c r="P2495" s="67"/>
    </row>
    <row r="2496" spans="15:16" x14ac:dyDescent="0.2">
      <c r="O2496" s="67"/>
      <c r="P2496" s="67"/>
    </row>
    <row r="2497" spans="15:16" x14ac:dyDescent="0.2">
      <c r="O2497" s="67"/>
      <c r="P2497" s="67"/>
    </row>
    <row r="2498" spans="15:16" x14ac:dyDescent="0.2">
      <c r="O2498" s="67"/>
      <c r="P2498" s="67"/>
    </row>
    <row r="2499" spans="15:16" x14ac:dyDescent="0.2">
      <c r="O2499" s="67"/>
      <c r="P2499" s="67"/>
    </row>
    <row r="2500" spans="15:16" x14ac:dyDescent="0.2">
      <c r="O2500" s="67"/>
      <c r="P2500" s="67"/>
    </row>
    <row r="2501" spans="15:16" x14ac:dyDescent="0.2">
      <c r="O2501" s="67"/>
      <c r="P2501" s="67"/>
    </row>
    <row r="2502" spans="15:16" x14ac:dyDescent="0.2">
      <c r="O2502" s="67"/>
      <c r="P2502" s="67"/>
    </row>
    <row r="2503" spans="15:16" x14ac:dyDescent="0.2">
      <c r="O2503" s="67"/>
      <c r="P2503" s="67"/>
    </row>
    <row r="2504" spans="15:16" x14ac:dyDescent="0.2">
      <c r="O2504" s="67"/>
      <c r="P2504" s="67"/>
    </row>
    <row r="2505" spans="15:16" x14ac:dyDescent="0.2">
      <c r="O2505" s="67"/>
      <c r="P2505" s="67"/>
    </row>
    <row r="2506" spans="15:16" x14ac:dyDescent="0.2">
      <c r="O2506" s="67"/>
      <c r="P2506" s="67"/>
    </row>
    <row r="2507" spans="15:16" x14ac:dyDescent="0.2">
      <c r="O2507" s="67"/>
      <c r="P2507" s="67"/>
    </row>
    <row r="2508" spans="15:16" x14ac:dyDescent="0.2">
      <c r="O2508" s="67"/>
      <c r="P2508" s="67"/>
    </row>
    <row r="2509" spans="15:16" x14ac:dyDescent="0.2">
      <c r="O2509" s="67"/>
      <c r="P2509" s="67"/>
    </row>
    <row r="2510" spans="15:16" x14ac:dyDescent="0.2">
      <c r="O2510" s="67"/>
      <c r="P2510" s="67"/>
    </row>
    <row r="2511" spans="15:16" x14ac:dyDescent="0.2">
      <c r="O2511" s="67"/>
      <c r="P2511" s="67"/>
    </row>
    <row r="2512" spans="15:16" x14ac:dyDescent="0.2">
      <c r="O2512" s="67"/>
      <c r="P2512" s="67"/>
    </row>
    <row r="2513" spans="15:16" x14ac:dyDescent="0.2">
      <c r="O2513" s="67"/>
      <c r="P2513" s="67"/>
    </row>
    <row r="2514" spans="15:16" x14ac:dyDescent="0.2">
      <c r="O2514" s="67"/>
      <c r="P2514" s="67"/>
    </row>
    <row r="2515" spans="15:16" x14ac:dyDescent="0.2">
      <c r="O2515" s="67"/>
      <c r="P2515" s="67"/>
    </row>
    <row r="2516" spans="15:16" x14ac:dyDescent="0.2">
      <c r="O2516" s="67"/>
      <c r="P2516" s="67"/>
    </row>
    <row r="2517" spans="15:16" x14ac:dyDescent="0.2">
      <c r="O2517" s="67"/>
      <c r="P2517" s="67"/>
    </row>
    <row r="2518" spans="15:16" x14ac:dyDescent="0.2">
      <c r="O2518" s="67"/>
      <c r="P2518" s="67"/>
    </row>
    <row r="2519" spans="15:16" x14ac:dyDescent="0.2">
      <c r="O2519" s="67"/>
      <c r="P2519" s="67"/>
    </row>
    <row r="2520" spans="15:16" x14ac:dyDescent="0.2">
      <c r="O2520" s="67"/>
      <c r="P2520" s="67"/>
    </row>
    <row r="2521" spans="15:16" x14ac:dyDescent="0.2">
      <c r="O2521" s="67"/>
      <c r="P2521" s="67"/>
    </row>
    <row r="2522" spans="15:16" x14ac:dyDescent="0.2">
      <c r="O2522" s="67"/>
      <c r="P2522" s="67"/>
    </row>
    <row r="2523" spans="15:16" x14ac:dyDescent="0.2">
      <c r="O2523" s="67"/>
      <c r="P2523" s="67"/>
    </row>
    <row r="2524" spans="15:16" x14ac:dyDescent="0.2">
      <c r="O2524" s="67"/>
      <c r="P2524" s="67"/>
    </row>
    <row r="2525" spans="15:16" x14ac:dyDescent="0.2">
      <c r="O2525" s="67"/>
      <c r="P2525" s="67"/>
    </row>
    <row r="2526" spans="15:16" x14ac:dyDescent="0.2">
      <c r="O2526" s="67"/>
      <c r="P2526" s="67"/>
    </row>
    <row r="2527" spans="15:16" x14ac:dyDescent="0.2">
      <c r="O2527" s="67"/>
      <c r="P2527" s="67"/>
    </row>
    <row r="2528" spans="15:16" x14ac:dyDescent="0.2">
      <c r="O2528" s="67"/>
      <c r="P2528" s="67"/>
    </row>
    <row r="2529" spans="15:16" x14ac:dyDescent="0.2">
      <c r="O2529" s="67"/>
      <c r="P2529" s="67"/>
    </row>
    <row r="2530" spans="15:16" x14ac:dyDescent="0.2">
      <c r="O2530" s="67"/>
      <c r="P2530" s="67"/>
    </row>
    <row r="2531" spans="15:16" x14ac:dyDescent="0.2">
      <c r="O2531" s="67"/>
      <c r="P2531" s="67"/>
    </row>
    <row r="2532" spans="15:16" x14ac:dyDescent="0.2">
      <c r="O2532" s="67"/>
      <c r="P2532" s="67"/>
    </row>
    <row r="2533" spans="15:16" x14ac:dyDescent="0.2">
      <c r="O2533" s="67"/>
      <c r="P2533" s="67"/>
    </row>
    <row r="2534" spans="15:16" x14ac:dyDescent="0.2">
      <c r="O2534" s="67"/>
      <c r="P2534" s="67"/>
    </row>
    <row r="2535" spans="15:16" x14ac:dyDescent="0.2">
      <c r="O2535" s="67"/>
      <c r="P2535" s="67"/>
    </row>
    <row r="2536" spans="15:16" x14ac:dyDescent="0.2">
      <c r="O2536" s="67"/>
      <c r="P2536" s="67"/>
    </row>
    <row r="2537" spans="15:16" x14ac:dyDescent="0.2">
      <c r="O2537" s="67"/>
      <c r="P2537" s="67"/>
    </row>
    <row r="2538" spans="15:16" x14ac:dyDescent="0.2">
      <c r="O2538" s="67"/>
      <c r="P2538" s="67"/>
    </row>
    <row r="2539" spans="15:16" x14ac:dyDescent="0.2">
      <c r="O2539" s="67"/>
      <c r="P2539" s="67"/>
    </row>
    <row r="2540" spans="15:16" x14ac:dyDescent="0.2">
      <c r="O2540" s="67"/>
      <c r="P2540" s="67"/>
    </row>
    <row r="2541" spans="15:16" x14ac:dyDescent="0.2">
      <c r="O2541" s="67"/>
      <c r="P2541" s="67"/>
    </row>
    <row r="2542" spans="15:16" x14ac:dyDescent="0.2">
      <c r="O2542" s="67"/>
      <c r="P2542" s="67"/>
    </row>
    <row r="2543" spans="15:16" x14ac:dyDescent="0.2">
      <c r="O2543" s="67"/>
      <c r="P2543" s="67"/>
    </row>
    <row r="2544" spans="15:16" x14ac:dyDescent="0.2">
      <c r="O2544" s="67"/>
      <c r="P2544" s="67"/>
    </row>
    <row r="2545" spans="15:16" x14ac:dyDescent="0.2">
      <c r="O2545" s="67"/>
      <c r="P2545" s="67"/>
    </row>
    <row r="2546" spans="15:16" x14ac:dyDescent="0.2">
      <c r="O2546" s="67"/>
      <c r="P2546" s="67"/>
    </row>
    <row r="2547" spans="15:16" x14ac:dyDescent="0.2">
      <c r="O2547" s="67"/>
      <c r="P2547" s="67"/>
    </row>
    <row r="2548" spans="15:16" x14ac:dyDescent="0.2">
      <c r="O2548" s="67"/>
      <c r="P2548" s="67"/>
    </row>
    <row r="2549" spans="15:16" x14ac:dyDescent="0.2">
      <c r="O2549" s="67"/>
      <c r="P2549" s="67"/>
    </row>
    <row r="2550" spans="15:16" x14ac:dyDescent="0.2">
      <c r="O2550" s="67"/>
      <c r="P2550" s="67"/>
    </row>
    <row r="2551" spans="15:16" x14ac:dyDescent="0.2">
      <c r="O2551" s="67"/>
      <c r="P2551" s="67"/>
    </row>
    <row r="2552" spans="15:16" x14ac:dyDescent="0.2">
      <c r="O2552" s="67"/>
      <c r="P2552" s="67"/>
    </row>
    <row r="2553" spans="15:16" x14ac:dyDescent="0.2">
      <c r="O2553" s="67"/>
      <c r="P2553" s="67"/>
    </row>
    <row r="2554" spans="15:16" x14ac:dyDescent="0.2">
      <c r="O2554" s="67"/>
      <c r="P2554" s="67"/>
    </row>
    <row r="2555" spans="15:16" x14ac:dyDescent="0.2">
      <c r="O2555" s="67"/>
      <c r="P2555" s="67"/>
    </row>
    <row r="2556" spans="15:16" x14ac:dyDescent="0.2">
      <c r="O2556" s="67"/>
      <c r="P2556" s="67"/>
    </row>
    <row r="2557" spans="15:16" x14ac:dyDescent="0.2">
      <c r="O2557" s="67"/>
      <c r="P2557" s="67"/>
    </row>
    <row r="2558" spans="15:16" x14ac:dyDescent="0.2">
      <c r="O2558" s="67"/>
      <c r="P2558" s="67"/>
    </row>
    <row r="2559" spans="15:16" x14ac:dyDescent="0.2">
      <c r="O2559" s="67"/>
      <c r="P2559" s="67"/>
    </row>
    <row r="2560" spans="15:16" x14ac:dyDescent="0.2">
      <c r="O2560" s="67"/>
      <c r="P2560" s="67"/>
    </row>
    <row r="2561" spans="15:16" x14ac:dyDescent="0.2">
      <c r="O2561" s="67"/>
      <c r="P2561" s="67"/>
    </row>
    <row r="2562" spans="15:16" x14ac:dyDescent="0.2">
      <c r="O2562" s="67"/>
      <c r="P2562" s="67"/>
    </row>
    <row r="2563" spans="15:16" x14ac:dyDescent="0.2">
      <c r="O2563" s="67"/>
      <c r="P2563" s="67"/>
    </row>
    <row r="2564" spans="15:16" x14ac:dyDescent="0.2">
      <c r="O2564" s="67"/>
      <c r="P2564" s="67"/>
    </row>
    <row r="2565" spans="15:16" x14ac:dyDescent="0.2">
      <c r="O2565" s="67"/>
      <c r="P2565" s="67"/>
    </row>
    <row r="2566" spans="15:16" x14ac:dyDescent="0.2">
      <c r="O2566" s="67"/>
      <c r="P2566" s="67"/>
    </row>
    <row r="2567" spans="15:16" x14ac:dyDescent="0.2">
      <c r="O2567" s="67"/>
      <c r="P2567" s="67"/>
    </row>
    <row r="2568" spans="15:16" x14ac:dyDescent="0.2">
      <c r="O2568" s="67"/>
      <c r="P2568" s="67"/>
    </row>
    <row r="2569" spans="15:16" x14ac:dyDescent="0.2">
      <c r="O2569" s="67"/>
      <c r="P2569" s="67"/>
    </row>
    <row r="2570" spans="15:16" x14ac:dyDescent="0.2">
      <c r="O2570" s="67"/>
      <c r="P2570" s="67"/>
    </row>
    <row r="2571" spans="15:16" x14ac:dyDescent="0.2">
      <c r="O2571" s="67"/>
      <c r="P2571" s="67"/>
    </row>
    <row r="2572" spans="15:16" x14ac:dyDescent="0.2">
      <c r="O2572" s="67"/>
      <c r="P2572" s="67"/>
    </row>
    <row r="2573" spans="15:16" x14ac:dyDescent="0.2">
      <c r="O2573" s="67"/>
      <c r="P2573" s="67"/>
    </row>
    <row r="2574" spans="15:16" x14ac:dyDescent="0.2">
      <c r="O2574" s="67"/>
      <c r="P2574" s="67"/>
    </row>
    <row r="2575" spans="15:16" x14ac:dyDescent="0.2">
      <c r="O2575" s="67"/>
      <c r="P2575" s="67"/>
    </row>
    <row r="2576" spans="15:16" x14ac:dyDescent="0.2">
      <c r="O2576" s="67"/>
      <c r="P2576" s="67"/>
    </row>
    <row r="2577" spans="15:16" x14ac:dyDescent="0.2">
      <c r="O2577" s="67"/>
      <c r="P2577" s="67"/>
    </row>
    <row r="2578" spans="15:16" x14ac:dyDescent="0.2">
      <c r="O2578" s="67"/>
      <c r="P2578" s="67"/>
    </row>
    <row r="2579" spans="15:16" x14ac:dyDescent="0.2">
      <c r="O2579" s="67"/>
      <c r="P2579" s="67"/>
    </row>
    <row r="2580" spans="15:16" x14ac:dyDescent="0.2">
      <c r="O2580" s="67"/>
      <c r="P2580" s="67"/>
    </row>
    <row r="2581" spans="15:16" x14ac:dyDescent="0.2">
      <c r="O2581" s="67"/>
      <c r="P2581" s="67"/>
    </row>
    <row r="2582" spans="15:16" x14ac:dyDescent="0.2">
      <c r="O2582" s="67"/>
      <c r="P2582" s="67"/>
    </row>
    <row r="2583" spans="15:16" x14ac:dyDescent="0.2">
      <c r="O2583" s="67"/>
      <c r="P2583" s="67"/>
    </row>
    <row r="2584" spans="15:16" x14ac:dyDescent="0.2">
      <c r="O2584" s="67"/>
      <c r="P2584" s="67"/>
    </row>
    <row r="2585" spans="15:16" x14ac:dyDescent="0.2">
      <c r="O2585" s="67"/>
      <c r="P2585" s="67"/>
    </row>
    <row r="2586" spans="15:16" x14ac:dyDescent="0.2">
      <c r="O2586" s="67"/>
      <c r="P2586" s="67"/>
    </row>
    <row r="2587" spans="15:16" x14ac:dyDescent="0.2">
      <c r="O2587" s="67"/>
      <c r="P2587" s="67"/>
    </row>
    <row r="2588" spans="15:16" x14ac:dyDescent="0.2">
      <c r="O2588" s="67"/>
      <c r="P2588" s="67"/>
    </row>
    <row r="2589" spans="15:16" x14ac:dyDescent="0.2">
      <c r="O2589" s="67"/>
      <c r="P2589" s="67"/>
    </row>
    <row r="2590" spans="15:16" x14ac:dyDescent="0.2">
      <c r="O2590" s="67"/>
      <c r="P2590" s="67"/>
    </row>
    <row r="2591" spans="15:16" x14ac:dyDescent="0.2">
      <c r="O2591" s="67"/>
      <c r="P2591" s="67"/>
    </row>
    <row r="2592" spans="15:16" x14ac:dyDescent="0.2">
      <c r="O2592" s="67"/>
      <c r="P2592" s="67"/>
    </row>
    <row r="2593" spans="15:16" x14ac:dyDescent="0.2">
      <c r="O2593" s="67"/>
      <c r="P2593" s="67"/>
    </row>
    <row r="2594" spans="15:16" x14ac:dyDescent="0.2">
      <c r="O2594" s="67"/>
      <c r="P2594" s="67"/>
    </row>
    <row r="2595" spans="15:16" x14ac:dyDescent="0.2">
      <c r="O2595" s="67"/>
      <c r="P2595" s="67"/>
    </row>
    <row r="2596" spans="15:16" x14ac:dyDescent="0.2">
      <c r="O2596" s="67"/>
      <c r="P2596" s="67"/>
    </row>
    <row r="2597" spans="15:16" x14ac:dyDescent="0.2">
      <c r="O2597" s="67"/>
      <c r="P2597" s="67"/>
    </row>
    <row r="2598" spans="15:16" x14ac:dyDescent="0.2">
      <c r="O2598" s="67"/>
      <c r="P2598" s="67"/>
    </row>
    <row r="2599" spans="15:16" x14ac:dyDescent="0.2">
      <c r="O2599" s="67"/>
      <c r="P2599" s="67"/>
    </row>
    <row r="2600" spans="15:16" x14ac:dyDescent="0.2">
      <c r="O2600" s="67"/>
      <c r="P2600" s="67"/>
    </row>
    <row r="2601" spans="15:16" x14ac:dyDescent="0.2">
      <c r="O2601" s="67"/>
      <c r="P2601" s="67"/>
    </row>
    <row r="2602" spans="15:16" x14ac:dyDescent="0.2">
      <c r="O2602" s="67"/>
      <c r="P2602" s="67"/>
    </row>
    <row r="2603" spans="15:16" x14ac:dyDescent="0.2">
      <c r="O2603" s="67"/>
      <c r="P2603" s="67"/>
    </row>
    <row r="2604" spans="15:16" x14ac:dyDescent="0.2">
      <c r="O2604" s="67"/>
      <c r="P2604" s="67"/>
    </row>
    <row r="2605" spans="15:16" x14ac:dyDescent="0.2">
      <c r="O2605" s="67"/>
      <c r="P2605" s="67"/>
    </row>
    <row r="2606" spans="15:16" x14ac:dyDescent="0.2">
      <c r="O2606" s="67"/>
      <c r="P2606" s="67"/>
    </row>
    <row r="2607" spans="15:16" x14ac:dyDescent="0.2">
      <c r="O2607" s="67"/>
      <c r="P2607" s="67"/>
    </row>
    <row r="2608" spans="15:16" x14ac:dyDescent="0.2">
      <c r="O2608" s="67"/>
      <c r="P2608" s="67"/>
    </row>
    <row r="2609" spans="15:16" x14ac:dyDescent="0.2">
      <c r="O2609" s="67"/>
      <c r="P2609" s="67"/>
    </row>
    <row r="2610" spans="15:16" x14ac:dyDescent="0.2">
      <c r="O2610" s="67"/>
      <c r="P2610" s="67"/>
    </row>
    <row r="2611" spans="15:16" x14ac:dyDescent="0.2">
      <c r="O2611" s="67"/>
      <c r="P2611" s="67"/>
    </row>
    <row r="2612" spans="15:16" x14ac:dyDescent="0.2">
      <c r="O2612" s="67"/>
      <c r="P2612" s="67"/>
    </row>
    <row r="2613" spans="15:16" x14ac:dyDescent="0.2">
      <c r="O2613" s="67"/>
      <c r="P2613" s="67"/>
    </row>
    <row r="2614" spans="15:16" x14ac:dyDescent="0.2">
      <c r="O2614" s="67"/>
      <c r="P2614" s="67"/>
    </row>
    <row r="2615" spans="15:16" x14ac:dyDescent="0.2">
      <c r="O2615" s="67"/>
      <c r="P2615" s="67"/>
    </row>
    <row r="2616" spans="15:16" x14ac:dyDescent="0.2">
      <c r="O2616" s="67"/>
      <c r="P2616" s="67"/>
    </row>
    <row r="2617" spans="15:16" x14ac:dyDescent="0.2">
      <c r="O2617" s="67"/>
      <c r="P2617" s="67"/>
    </row>
    <row r="2618" spans="15:16" x14ac:dyDescent="0.2">
      <c r="O2618" s="67"/>
      <c r="P2618" s="67"/>
    </row>
    <row r="2619" spans="15:16" x14ac:dyDescent="0.2">
      <c r="O2619" s="67"/>
      <c r="P2619" s="67"/>
    </row>
    <row r="2620" spans="15:16" x14ac:dyDescent="0.2">
      <c r="O2620" s="67"/>
      <c r="P2620" s="67"/>
    </row>
    <row r="2621" spans="15:16" x14ac:dyDescent="0.2">
      <c r="O2621" s="67"/>
      <c r="P2621" s="67"/>
    </row>
    <row r="2622" spans="15:16" x14ac:dyDescent="0.2">
      <c r="O2622" s="67"/>
      <c r="P2622" s="67"/>
    </row>
    <row r="2623" spans="15:16" x14ac:dyDescent="0.2">
      <c r="O2623" s="67"/>
      <c r="P2623" s="67"/>
    </row>
    <row r="2624" spans="15:16" x14ac:dyDescent="0.2">
      <c r="O2624" s="67"/>
      <c r="P2624" s="67"/>
    </row>
    <row r="2625" spans="15:16" x14ac:dyDescent="0.2">
      <c r="O2625" s="67"/>
      <c r="P2625" s="67"/>
    </row>
    <row r="2626" spans="15:16" x14ac:dyDescent="0.2">
      <c r="O2626" s="67"/>
      <c r="P2626" s="67"/>
    </row>
    <row r="2627" spans="15:16" x14ac:dyDescent="0.2">
      <c r="O2627" s="67"/>
      <c r="P2627" s="67"/>
    </row>
    <row r="2628" spans="15:16" x14ac:dyDescent="0.2">
      <c r="O2628" s="67"/>
      <c r="P2628" s="67"/>
    </row>
    <row r="2629" spans="15:16" x14ac:dyDescent="0.2">
      <c r="O2629" s="67"/>
      <c r="P2629" s="67"/>
    </row>
    <row r="2630" spans="15:16" x14ac:dyDescent="0.2">
      <c r="O2630" s="67"/>
      <c r="P2630" s="67"/>
    </row>
    <row r="2631" spans="15:16" x14ac:dyDescent="0.2">
      <c r="O2631" s="67"/>
      <c r="P2631" s="67"/>
    </row>
    <row r="2632" spans="15:16" x14ac:dyDescent="0.2">
      <c r="O2632" s="67"/>
      <c r="P2632" s="67"/>
    </row>
    <row r="2633" spans="15:16" x14ac:dyDescent="0.2">
      <c r="O2633" s="67"/>
      <c r="P2633" s="67"/>
    </row>
    <row r="2634" spans="15:16" x14ac:dyDescent="0.2">
      <c r="O2634" s="67"/>
      <c r="P2634" s="67"/>
    </row>
    <row r="2635" spans="15:16" x14ac:dyDescent="0.2">
      <c r="O2635" s="67"/>
      <c r="P2635" s="67"/>
    </row>
    <row r="2636" spans="15:16" x14ac:dyDescent="0.2">
      <c r="O2636" s="67"/>
      <c r="P2636" s="67"/>
    </row>
    <row r="2637" spans="15:16" x14ac:dyDescent="0.2">
      <c r="O2637" s="67"/>
      <c r="P2637" s="67"/>
    </row>
    <row r="2638" spans="15:16" x14ac:dyDescent="0.2">
      <c r="O2638" s="67"/>
      <c r="P2638" s="67"/>
    </row>
    <row r="2639" spans="15:16" x14ac:dyDescent="0.2">
      <c r="O2639" s="67"/>
      <c r="P2639" s="67"/>
    </row>
    <row r="2640" spans="15:16" x14ac:dyDescent="0.2">
      <c r="O2640" s="67"/>
      <c r="P2640" s="67"/>
    </row>
    <row r="2641" spans="15:16" x14ac:dyDescent="0.2">
      <c r="O2641" s="67"/>
      <c r="P2641" s="67"/>
    </row>
    <row r="2642" spans="15:16" x14ac:dyDescent="0.2">
      <c r="O2642" s="67"/>
      <c r="P2642" s="67"/>
    </row>
    <row r="2643" spans="15:16" x14ac:dyDescent="0.2">
      <c r="O2643" s="67"/>
      <c r="P2643" s="67"/>
    </row>
    <row r="2644" spans="15:16" x14ac:dyDescent="0.2">
      <c r="O2644" s="67"/>
      <c r="P2644" s="67"/>
    </row>
    <row r="2645" spans="15:16" x14ac:dyDescent="0.2">
      <c r="O2645" s="67"/>
      <c r="P2645" s="67"/>
    </row>
    <row r="2646" spans="15:16" x14ac:dyDescent="0.2">
      <c r="O2646" s="67"/>
      <c r="P2646" s="67"/>
    </row>
    <row r="2647" spans="15:16" x14ac:dyDescent="0.2">
      <c r="O2647" s="67"/>
      <c r="P2647" s="67"/>
    </row>
    <row r="2648" spans="15:16" x14ac:dyDescent="0.2">
      <c r="O2648" s="67"/>
      <c r="P2648" s="67"/>
    </row>
    <row r="2649" spans="15:16" x14ac:dyDescent="0.2">
      <c r="O2649" s="67"/>
      <c r="P2649" s="67"/>
    </row>
    <row r="2650" spans="15:16" x14ac:dyDescent="0.2">
      <c r="O2650" s="67"/>
      <c r="P2650" s="67"/>
    </row>
    <row r="2651" spans="15:16" x14ac:dyDescent="0.2">
      <c r="O2651" s="67"/>
      <c r="P2651" s="67"/>
    </row>
    <row r="2652" spans="15:16" x14ac:dyDescent="0.2">
      <c r="O2652" s="67"/>
      <c r="P2652" s="67"/>
    </row>
    <row r="2653" spans="15:16" x14ac:dyDescent="0.2">
      <c r="O2653" s="67"/>
      <c r="P2653" s="67"/>
    </row>
    <row r="2654" spans="15:16" x14ac:dyDescent="0.2">
      <c r="O2654" s="67"/>
      <c r="P2654" s="67"/>
    </row>
    <row r="2655" spans="15:16" x14ac:dyDescent="0.2">
      <c r="O2655" s="67"/>
      <c r="P2655" s="67"/>
    </row>
    <row r="2656" spans="15:16" x14ac:dyDescent="0.2">
      <c r="O2656" s="67"/>
      <c r="P2656" s="67"/>
    </row>
    <row r="2657" spans="15:16" x14ac:dyDescent="0.2">
      <c r="O2657" s="67"/>
      <c r="P2657" s="67"/>
    </row>
    <row r="2658" spans="15:16" x14ac:dyDescent="0.2">
      <c r="O2658" s="67"/>
      <c r="P2658" s="67"/>
    </row>
    <row r="2659" spans="15:16" x14ac:dyDescent="0.2">
      <c r="O2659" s="67"/>
      <c r="P2659" s="67"/>
    </row>
    <row r="2660" spans="15:16" x14ac:dyDescent="0.2">
      <c r="O2660" s="67"/>
      <c r="P2660" s="67"/>
    </row>
    <row r="2661" spans="15:16" x14ac:dyDescent="0.2">
      <c r="O2661" s="67"/>
      <c r="P2661" s="67"/>
    </row>
    <row r="2662" spans="15:16" x14ac:dyDescent="0.2">
      <c r="O2662" s="67"/>
      <c r="P2662" s="67"/>
    </row>
    <row r="2663" spans="15:16" x14ac:dyDescent="0.2">
      <c r="O2663" s="67"/>
      <c r="P2663" s="67"/>
    </row>
    <row r="2664" spans="15:16" x14ac:dyDescent="0.2">
      <c r="O2664" s="67"/>
      <c r="P2664" s="67"/>
    </row>
    <row r="2665" spans="15:16" x14ac:dyDescent="0.2">
      <c r="O2665" s="67"/>
      <c r="P2665" s="67"/>
    </row>
    <row r="2666" spans="15:16" x14ac:dyDescent="0.2">
      <c r="O2666" s="67"/>
      <c r="P2666" s="67"/>
    </row>
    <row r="2667" spans="15:16" x14ac:dyDescent="0.2">
      <c r="O2667" s="67"/>
      <c r="P2667" s="67"/>
    </row>
    <row r="2668" spans="15:16" x14ac:dyDescent="0.2">
      <c r="O2668" s="67"/>
      <c r="P2668" s="67"/>
    </row>
    <row r="2669" spans="15:16" x14ac:dyDescent="0.2">
      <c r="O2669" s="67"/>
      <c r="P2669" s="67"/>
    </row>
    <row r="2670" spans="15:16" x14ac:dyDescent="0.2">
      <c r="O2670" s="67"/>
      <c r="P2670" s="67"/>
    </row>
    <row r="2671" spans="15:16" x14ac:dyDescent="0.2">
      <c r="O2671" s="67"/>
      <c r="P2671" s="67"/>
    </row>
    <row r="2672" spans="15:16" x14ac:dyDescent="0.2">
      <c r="O2672" s="67"/>
      <c r="P2672" s="67"/>
    </row>
    <row r="2673" spans="15:16" x14ac:dyDescent="0.2">
      <c r="O2673" s="67"/>
      <c r="P2673" s="67"/>
    </row>
    <row r="2674" spans="15:16" x14ac:dyDescent="0.2">
      <c r="O2674" s="67"/>
      <c r="P2674" s="67"/>
    </row>
    <row r="2675" spans="15:16" x14ac:dyDescent="0.2">
      <c r="O2675" s="67"/>
      <c r="P2675" s="67"/>
    </row>
    <row r="2676" spans="15:16" x14ac:dyDescent="0.2">
      <c r="O2676" s="67"/>
      <c r="P2676" s="67"/>
    </row>
    <row r="2677" spans="15:16" x14ac:dyDescent="0.2">
      <c r="O2677" s="67"/>
      <c r="P2677" s="67"/>
    </row>
    <row r="2678" spans="15:16" x14ac:dyDescent="0.2">
      <c r="O2678" s="67"/>
      <c r="P2678" s="67"/>
    </row>
    <row r="2679" spans="15:16" x14ac:dyDescent="0.2">
      <c r="O2679" s="67"/>
      <c r="P2679" s="67"/>
    </row>
    <row r="2680" spans="15:16" x14ac:dyDescent="0.2">
      <c r="O2680" s="67"/>
      <c r="P2680" s="67"/>
    </row>
    <row r="2681" spans="15:16" x14ac:dyDescent="0.2">
      <c r="O2681" s="67"/>
      <c r="P2681" s="67"/>
    </row>
    <row r="2682" spans="15:16" x14ac:dyDescent="0.2">
      <c r="O2682" s="67"/>
      <c r="P2682" s="67"/>
    </row>
    <row r="2683" spans="15:16" x14ac:dyDescent="0.2">
      <c r="O2683" s="67"/>
      <c r="P2683" s="67"/>
    </row>
    <row r="2684" spans="15:16" x14ac:dyDescent="0.2">
      <c r="O2684" s="67"/>
      <c r="P2684" s="67"/>
    </row>
    <row r="2685" spans="15:16" x14ac:dyDescent="0.2">
      <c r="O2685" s="67"/>
      <c r="P2685" s="67"/>
    </row>
    <row r="2686" spans="15:16" x14ac:dyDescent="0.2">
      <c r="O2686" s="67"/>
      <c r="P2686" s="67"/>
    </row>
    <row r="2687" spans="15:16" x14ac:dyDescent="0.2">
      <c r="O2687" s="67"/>
      <c r="P2687" s="67"/>
    </row>
    <row r="2688" spans="15:16" x14ac:dyDescent="0.2">
      <c r="O2688" s="67"/>
      <c r="P2688" s="67"/>
    </row>
    <row r="2689" spans="15:16" x14ac:dyDescent="0.2">
      <c r="O2689" s="67"/>
      <c r="P2689" s="67"/>
    </row>
    <row r="2690" spans="15:16" x14ac:dyDescent="0.2">
      <c r="O2690" s="67"/>
      <c r="P2690" s="67"/>
    </row>
    <row r="2691" spans="15:16" x14ac:dyDescent="0.2">
      <c r="O2691" s="67"/>
      <c r="P2691" s="67"/>
    </row>
    <row r="2692" spans="15:16" x14ac:dyDescent="0.2">
      <c r="O2692" s="67"/>
      <c r="P2692" s="67"/>
    </row>
    <row r="2693" spans="15:16" x14ac:dyDescent="0.2">
      <c r="O2693" s="67"/>
      <c r="P2693" s="67"/>
    </row>
    <row r="2694" spans="15:16" x14ac:dyDescent="0.2">
      <c r="O2694" s="67"/>
      <c r="P2694" s="67"/>
    </row>
    <row r="2695" spans="15:16" x14ac:dyDescent="0.2">
      <c r="O2695" s="67"/>
      <c r="P2695" s="67"/>
    </row>
    <row r="2696" spans="15:16" x14ac:dyDescent="0.2">
      <c r="O2696" s="67"/>
      <c r="P2696" s="67"/>
    </row>
    <row r="2697" spans="15:16" x14ac:dyDescent="0.2">
      <c r="O2697" s="67"/>
      <c r="P2697" s="67"/>
    </row>
    <row r="2698" spans="15:16" x14ac:dyDescent="0.2">
      <c r="O2698" s="67"/>
      <c r="P2698" s="67"/>
    </row>
    <row r="2699" spans="15:16" x14ac:dyDescent="0.2">
      <c r="O2699" s="67"/>
      <c r="P2699" s="67"/>
    </row>
    <row r="2700" spans="15:16" x14ac:dyDescent="0.2">
      <c r="O2700" s="67"/>
      <c r="P2700" s="67"/>
    </row>
    <row r="2701" spans="15:16" x14ac:dyDescent="0.2">
      <c r="O2701" s="67"/>
      <c r="P2701" s="67"/>
    </row>
    <row r="2702" spans="15:16" x14ac:dyDescent="0.2">
      <c r="O2702" s="67"/>
      <c r="P2702" s="67"/>
    </row>
    <row r="2703" spans="15:16" x14ac:dyDescent="0.2">
      <c r="O2703" s="67"/>
      <c r="P2703" s="67"/>
    </row>
    <row r="2704" spans="15:16" x14ac:dyDescent="0.2">
      <c r="O2704" s="67"/>
      <c r="P2704" s="67"/>
    </row>
    <row r="2705" spans="15:16" x14ac:dyDescent="0.2">
      <c r="O2705" s="67"/>
      <c r="P2705" s="67"/>
    </row>
    <row r="2706" spans="15:16" x14ac:dyDescent="0.2">
      <c r="O2706" s="67"/>
      <c r="P2706" s="67"/>
    </row>
    <row r="2707" spans="15:16" x14ac:dyDescent="0.2">
      <c r="O2707" s="67"/>
      <c r="P2707" s="67"/>
    </row>
    <row r="2708" spans="15:16" x14ac:dyDescent="0.2">
      <c r="O2708" s="67"/>
      <c r="P2708" s="67"/>
    </row>
    <row r="2709" spans="15:16" x14ac:dyDescent="0.2">
      <c r="O2709" s="67"/>
      <c r="P2709" s="67"/>
    </row>
    <row r="2710" spans="15:16" x14ac:dyDescent="0.2">
      <c r="O2710" s="67"/>
      <c r="P2710" s="67"/>
    </row>
    <row r="2711" spans="15:16" x14ac:dyDescent="0.2">
      <c r="O2711" s="67"/>
      <c r="P2711" s="67"/>
    </row>
    <row r="2712" spans="15:16" x14ac:dyDescent="0.2">
      <c r="O2712" s="67"/>
      <c r="P2712" s="67"/>
    </row>
    <row r="2713" spans="15:16" x14ac:dyDescent="0.2">
      <c r="O2713" s="67"/>
      <c r="P2713" s="67"/>
    </row>
    <row r="2714" spans="15:16" x14ac:dyDescent="0.2">
      <c r="O2714" s="67"/>
      <c r="P2714" s="67"/>
    </row>
    <row r="2715" spans="15:16" x14ac:dyDescent="0.2">
      <c r="O2715" s="67"/>
      <c r="P2715" s="67"/>
    </row>
    <row r="2716" spans="15:16" x14ac:dyDescent="0.2">
      <c r="O2716" s="67"/>
      <c r="P2716" s="67"/>
    </row>
    <row r="2717" spans="15:16" x14ac:dyDescent="0.2">
      <c r="O2717" s="67"/>
      <c r="P2717" s="67"/>
    </row>
    <row r="2718" spans="15:16" x14ac:dyDescent="0.2">
      <c r="O2718" s="67"/>
      <c r="P2718" s="67"/>
    </row>
    <row r="2719" spans="15:16" x14ac:dyDescent="0.2">
      <c r="O2719" s="67"/>
      <c r="P2719" s="67"/>
    </row>
    <row r="2720" spans="15:16" x14ac:dyDescent="0.2">
      <c r="O2720" s="67"/>
      <c r="P2720" s="67"/>
    </row>
    <row r="2721" spans="15:16" x14ac:dyDescent="0.2">
      <c r="O2721" s="67"/>
      <c r="P2721" s="67"/>
    </row>
    <row r="2722" spans="15:16" x14ac:dyDescent="0.2">
      <c r="O2722" s="67"/>
      <c r="P2722" s="67"/>
    </row>
    <row r="2723" spans="15:16" x14ac:dyDescent="0.2">
      <c r="O2723" s="67"/>
      <c r="P2723" s="67"/>
    </row>
    <row r="2724" spans="15:16" x14ac:dyDescent="0.2">
      <c r="O2724" s="67"/>
      <c r="P2724" s="67"/>
    </row>
    <row r="2725" spans="15:16" x14ac:dyDescent="0.2">
      <c r="O2725" s="67"/>
      <c r="P2725" s="67"/>
    </row>
    <row r="2726" spans="15:16" x14ac:dyDescent="0.2">
      <c r="O2726" s="67"/>
      <c r="P2726" s="67"/>
    </row>
    <row r="2727" spans="15:16" x14ac:dyDescent="0.2">
      <c r="O2727" s="67"/>
      <c r="P2727" s="67"/>
    </row>
    <row r="2728" spans="15:16" x14ac:dyDescent="0.2">
      <c r="O2728" s="67"/>
      <c r="P2728" s="67"/>
    </row>
    <row r="2729" spans="15:16" x14ac:dyDescent="0.2">
      <c r="O2729" s="67"/>
      <c r="P2729" s="67"/>
    </row>
    <row r="2730" spans="15:16" x14ac:dyDescent="0.2">
      <c r="O2730" s="67"/>
      <c r="P2730" s="67"/>
    </row>
    <row r="2731" spans="15:16" x14ac:dyDescent="0.2">
      <c r="O2731" s="67"/>
      <c r="P2731" s="67"/>
    </row>
    <row r="2732" spans="15:16" x14ac:dyDescent="0.2">
      <c r="O2732" s="67"/>
      <c r="P2732" s="67"/>
    </row>
    <row r="2733" spans="15:16" x14ac:dyDescent="0.2">
      <c r="O2733" s="67"/>
      <c r="P2733" s="67"/>
    </row>
    <row r="2734" spans="15:16" x14ac:dyDescent="0.2">
      <c r="O2734" s="67"/>
      <c r="P2734" s="67"/>
    </row>
    <row r="2735" spans="15:16" x14ac:dyDescent="0.2">
      <c r="O2735" s="67"/>
      <c r="P2735" s="67"/>
    </row>
    <row r="2736" spans="15:16" x14ac:dyDescent="0.2">
      <c r="O2736" s="67"/>
      <c r="P2736" s="67"/>
    </row>
    <row r="2737" spans="15:16" x14ac:dyDescent="0.2">
      <c r="O2737" s="67"/>
      <c r="P2737" s="67"/>
    </row>
    <row r="2738" spans="15:16" x14ac:dyDescent="0.2">
      <c r="O2738" s="67"/>
      <c r="P2738" s="67"/>
    </row>
    <row r="2739" spans="15:16" x14ac:dyDescent="0.2">
      <c r="O2739" s="67"/>
      <c r="P2739" s="67"/>
    </row>
    <row r="2740" spans="15:16" x14ac:dyDescent="0.2">
      <c r="O2740" s="67"/>
      <c r="P2740" s="67"/>
    </row>
    <row r="2741" spans="15:16" x14ac:dyDescent="0.2">
      <c r="O2741" s="67"/>
      <c r="P2741" s="67"/>
    </row>
    <row r="2742" spans="15:16" x14ac:dyDescent="0.2">
      <c r="O2742" s="67"/>
      <c r="P2742" s="67"/>
    </row>
    <row r="2743" spans="15:16" x14ac:dyDescent="0.2">
      <c r="O2743" s="67"/>
      <c r="P2743" s="67"/>
    </row>
    <row r="2744" spans="15:16" x14ac:dyDescent="0.2">
      <c r="O2744" s="67"/>
      <c r="P2744" s="67"/>
    </row>
    <row r="2745" spans="15:16" x14ac:dyDescent="0.2">
      <c r="O2745" s="67"/>
      <c r="P2745" s="67"/>
    </row>
    <row r="2746" spans="15:16" x14ac:dyDescent="0.2">
      <c r="O2746" s="67"/>
      <c r="P2746" s="67"/>
    </row>
    <row r="2747" spans="15:16" x14ac:dyDescent="0.2">
      <c r="O2747" s="67"/>
      <c r="P2747" s="67"/>
    </row>
    <row r="2748" spans="15:16" x14ac:dyDescent="0.2">
      <c r="O2748" s="67"/>
      <c r="P2748" s="67"/>
    </row>
    <row r="2749" spans="15:16" x14ac:dyDescent="0.2">
      <c r="O2749" s="67"/>
      <c r="P2749" s="67"/>
    </row>
    <row r="2750" spans="15:16" x14ac:dyDescent="0.2">
      <c r="O2750" s="67"/>
      <c r="P2750" s="67"/>
    </row>
    <row r="2751" spans="15:16" x14ac:dyDescent="0.2">
      <c r="O2751" s="67"/>
      <c r="P2751" s="67"/>
    </row>
    <row r="2752" spans="15:16" x14ac:dyDescent="0.2">
      <c r="O2752" s="67"/>
      <c r="P2752" s="67"/>
    </row>
    <row r="2753" spans="15:16" x14ac:dyDescent="0.2">
      <c r="O2753" s="67"/>
      <c r="P2753" s="67"/>
    </row>
    <row r="2754" spans="15:16" x14ac:dyDescent="0.2">
      <c r="O2754" s="67"/>
      <c r="P2754" s="67"/>
    </row>
    <row r="2755" spans="15:16" x14ac:dyDescent="0.2">
      <c r="O2755" s="67"/>
      <c r="P2755" s="67"/>
    </row>
    <row r="2756" spans="15:16" x14ac:dyDescent="0.2">
      <c r="O2756" s="67"/>
      <c r="P2756" s="67"/>
    </row>
    <row r="2757" spans="15:16" x14ac:dyDescent="0.2">
      <c r="O2757" s="67"/>
      <c r="P2757" s="67"/>
    </row>
    <row r="2758" spans="15:16" x14ac:dyDescent="0.2">
      <c r="O2758" s="67"/>
      <c r="P2758" s="67"/>
    </row>
    <row r="2759" spans="15:16" x14ac:dyDescent="0.2">
      <c r="O2759" s="67"/>
      <c r="P2759" s="67"/>
    </row>
    <row r="2760" spans="15:16" x14ac:dyDescent="0.2">
      <c r="O2760" s="67"/>
      <c r="P2760" s="67"/>
    </row>
    <row r="2761" spans="15:16" x14ac:dyDescent="0.2">
      <c r="O2761" s="67"/>
      <c r="P2761" s="67"/>
    </row>
    <row r="2762" spans="15:16" x14ac:dyDescent="0.2">
      <c r="O2762" s="67"/>
      <c r="P2762" s="67"/>
    </row>
    <row r="2763" spans="15:16" x14ac:dyDescent="0.2">
      <c r="O2763" s="67"/>
      <c r="P2763" s="67"/>
    </row>
    <row r="2764" spans="15:16" x14ac:dyDescent="0.2">
      <c r="O2764" s="67"/>
      <c r="P2764" s="67"/>
    </row>
    <row r="2765" spans="15:16" x14ac:dyDescent="0.2">
      <c r="O2765" s="67"/>
      <c r="P2765" s="67"/>
    </row>
    <row r="2766" spans="15:16" x14ac:dyDescent="0.2">
      <c r="O2766" s="67"/>
      <c r="P2766" s="67"/>
    </row>
    <row r="2767" spans="15:16" x14ac:dyDescent="0.2">
      <c r="O2767" s="67"/>
      <c r="P2767" s="67"/>
    </row>
    <row r="2768" spans="15:16" x14ac:dyDescent="0.2">
      <c r="O2768" s="67"/>
      <c r="P2768" s="67"/>
    </row>
    <row r="2769" spans="15:16" x14ac:dyDescent="0.2">
      <c r="O2769" s="67"/>
      <c r="P2769" s="67"/>
    </row>
    <row r="2770" spans="15:16" x14ac:dyDescent="0.2">
      <c r="O2770" s="67"/>
      <c r="P2770" s="67"/>
    </row>
    <row r="2771" spans="15:16" x14ac:dyDescent="0.2">
      <c r="O2771" s="67"/>
      <c r="P2771" s="67"/>
    </row>
    <row r="2772" spans="15:16" x14ac:dyDescent="0.2">
      <c r="O2772" s="67"/>
      <c r="P2772" s="67"/>
    </row>
    <row r="2773" spans="15:16" x14ac:dyDescent="0.2">
      <c r="O2773" s="67"/>
      <c r="P2773" s="67"/>
    </row>
    <row r="2774" spans="15:16" x14ac:dyDescent="0.2">
      <c r="O2774" s="67"/>
      <c r="P2774" s="67"/>
    </row>
    <row r="2775" spans="15:16" x14ac:dyDescent="0.2">
      <c r="O2775" s="67"/>
      <c r="P2775" s="67"/>
    </row>
    <row r="2776" spans="15:16" x14ac:dyDescent="0.2">
      <c r="O2776" s="67"/>
      <c r="P2776" s="67"/>
    </row>
    <row r="2777" spans="15:16" x14ac:dyDescent="0.2">
      <c r="O2777" s="67"/>
      <c r="P2777" s="67"/>
    </row>
    <row r="2778" spans="15:16" x14ac:dyDescent="0.2">
      <c r="O2778" s="67"/>
      <c r="P2778" s="67"/>
    </row>
    <row r="2779" spans="15:16" x14ac:dyDescent="0.2">
      <c r="O2779" s="67"/>
      <c r="P2779" s="67"/>
    </row>
    <row r="2780" spans="15:16" x14ac:dyDescent="0.2">
      <c r="O2780" s="67"/>
      <c r="P2780" s="67"/>
    </row>
    <row r="2781" spans="15:16" x14ac:dyDescent="0.2">
      <c r="O2781" s="67"/>
      <c r="P2781" s="67"/>
    </row>
    <row r="2782" spans="15:16" x14ac:dyDescent="0.2">
      <c r="O2782" s="67"/>
      <c r="P2782" s="67"/>
    </row>
    <row r="2783" spans="15:16" x14ac:dyDescent="0.2">
      <c r="O2783" s="67"/>
      <c r="P2783" s="67"/>
    </row>
    <row r="2784" spans="15:16" x14ac:dyDescent="0.2">
      <c r="O2784" s="67"/>
      <c r="P2784" s="67"/>
    </row>
    <row r="2785" spans="15:16" x14ac:dyDescent="0.2">
      <c r="O2785" s="67"/>
      <c r="P2785" s="67"/>
    </row>
    <row r="2786" spans="15:16" x14ac:dyDescent="0.2">
      <c r="O2786" s="67"/>
      <c r="P2786" s="67"/>
    </row>
    <row r="2787" spans="15:16" x14ac:dyDescent="0.2">
      <c r="O2787" s="67"/>
      <c r="P2787" s="67"/>
    </row>
    <row r="2788" spans="15:16" x14ac:dyDescent="0.2">
      <c r="O2788" s="67"/>
      <c r="P2788" s="67"/>
    </row>
    <row r="2789" spans="15:16" x14ac:dyDescent="0.2">
      <c r="O2789" s="67"/>
      <c r="P2789" s="67"/>
    </row>
    <row r="2790" spans="15:16" x14ac:dyDescent="0.2">
      <c r="O2790" s="67"/>
      <c r="P2790" s="67"/>
    </row>
    <row r="2791" spans="15:16" x14ac:dyDescent="0.2">
      <c r="O2791" s="67"/>
      <c r="P2791" s="67"/>
    </row>
    <row r="2792" spans="15:16" x14ac:dyDescent="0.2">
      <c r="O2792" s="67"/>
      <c r="P2792" s="67"/>
    </row>
    <row r="2793" spans="15:16" x14ac:dyDescent="0.2">
      <c r="O2793" s="67"/>
      <c r="P2793" s="67"/>
    </row>
    <row r="2794" spans="15:16" x14ac:dyDescent="0.2">
      <c r="O2794" s="67"/>
      <c r="P2794" s="67"/>
    </row>
    <row r="2795" spans="15:16" x14ac:dyDescent="0.2">
      <c r="O2795" s="67"/>
      <c r="P2795" s="67"/>
    </row>
    <row r="2796" spans="15:16" x14ac:dyDescent="0.2">
      <c r="O2796" s="67"/>
      <c r="P2796" s="67"/>
    </row>
    <row r="2797" spans="15:16" x14ac:dyDescent="0.2">
      <c r="O2797" s="67"/>
      <c r="P2797" s="67"/>
    </row>
    <row r="2798" spans="15:16" x14ac:dyDescent="0.2">
      <c r="O2798" s="67"/>
      <c r="P2798" s="67"/>
    </row>
    <row r="2799" spans="15:16" x14ac:dyDescent="0.2">
      <c r="O2799" s="67"/>
      <c r="P2799" s="67"/>
    </row>
    <row r="2800" spans="15:16" x14ac:dyDescent="0.2">
      <c r="O2800" s="67"/>
      <c r="P2800" s="67"/>
    </row>
    <row r="2801" spans="15:16" x14ac:dyDescent="0.2">
      <c r="O2801" s="67"/>
      <c r="P2801" s="67"/>
    </row>
    <row r="2802" spans="15:16" x14ac:dyDescent="0.2">
      <c r="O2802" s="67"/>
      <c r="P2802" s="67"/>
    </row>
    <row r="2803" spans="15:16" x14ac:dyDescent="0.2">
      <c r="O2803" s="67"/>
      <c r="P2803" s="67"/>
    </row>
    <row r="2804" spans="15:16" x14ac:dyDescent="0.2">
      <c r="O2804" s="67"/>
      <c r="P2804" s="67"/>
    </row>
    <row r="2805" spans="15:16" x14ac:dyDescent="0.2">
      <c r="O2805" s="67"/>
      <c r="P2805" s="67"/>
    </row>
    <row r="2806" spans="15:16" x14ac:dyDescent="0.2">
      <c r="O2806" s="67"/>
      <c r="P2806" s="67"/>
    </row>
    <row r="2807" spans="15:16" x14ac:dyDescent="0.2">
      <c r="O2807" s="67"/>
      <c r="P2807" s="67"/>
    </row>
    <row r="2808" spans="15:16" x14ac:dyDescent="0.2">
      <c r="O2808" s="67"/>
      <c r="P2808" s="67"/>
    </row>
    <row r="2809" spans="15:16" x14ac:dyDescent="0.2">
      <c r="O2809" s="67"/>
      <c r="P2809" s="67"/>
    </row>
    <row r="2810" spans="15:16" x14ac:dyDescent="0.2">
      <c r="O2810" s="67"/>
      <c r="P2810" s="67"/>
    </row>
    <row r="2811" spans="15:16" x14ac:dyDescent="0.2">
      <c r="O2811" s="67"/>
      <c r="P2811" s="67"/>
    </row>
    <row r="2812" spans="15:16" x14ac:dyDescent="0.2">
      <c r="O2812" s="67"/>
      <c r="P2812" s="67"/>
    </row>
    <row r="2813" spans="15:16" x14ac:dyDescent="0.2">
      <c r="O2813" s="67"/>
      <c r="P2813" s="67"/>
    </row>
    <row r="2814" spans="15:16" x14ac:dyDescent="0.2">
      <c r="O2814" s="67"/>
      <c r="P2814" s="67"/>
    </row>
    <row r="2815" spans="15:16" x14ac:dyDescent="0.2">
      <c r="O2815" s="67"/>
      <c r="P2815" s="67"/>
    </row>
    <row r="2816" spans="15:16" x14ac:dyDescent="0.2">
      <c r="O2816" s="67"/>
      <c r="P2816" s="67"/>
    </row>
    <row r="2817" spans="15:16" x14ac:dyDescent="0.2">
      <c r="O2817" s="67"/>
      <c r="P2817" s="67"/>
    </row>
    <row r="2818" spans="15:16" x14ac:dyDescent="0.2">
      <c r="O2818" s="67"/>
      <c r="P2818" s="67"/>
    </row>
    <row r="2819" spans="15:16" x14ac:dyDescent="0.2">
      <c r="O2819" s="67"/>
      <c r="P2819" s="67"/>
    </row>
    <row r="2820" spans="15:16" x14ac:dyDescent="0.2">
      <c r="O2820" s="67"/>
      <c r="P2820" s="67"/>
    </row>
    <row r="2821" spans="15:16" x14ac:dyDescent="0.2">
      <c r="O2821" s="67"/>
      <c r="P2821" s="67"/>
    </row>
    <row r="2822" spans="15:16" x14ac:dyDescent="0.2">
      <c r="O2822" s="67"/>
      <c r="P2822" s="67"/>
    </row>
    <row r="2823" spans="15:16" x14ac:dyDescent="0.2">
      <c r="O2823" s="67"/>
      <c r="P2823" s="67"/>
    </row>
    <row r="2824" spans="15:16" x14ac:dyDescent="0.2">
      <c r="O2824" s="67"/>
      <c r="P2824" s="67"/>
    </row>
    <row r="2825" spans="15:16" x14ac:dyDescent="0.2">
      <c r="O2825" s="67"/>
      <c r="P2825" s="67"/>
    </row>
    <row r="2826" spans="15:16" x14ac:dyDescent="0.2">
      <c r="O2826" s="67"/>
      <c r="P2826" s="67"/>
    </row>
    <row r="2827" spans="15:16" x14ac:dyDescent="0.2">
      <c r="O2827" s="67"/>
      <c r="P2827" s="67"/>
    </row>
    <row r="2828" spans="15:16" x14ac:dyDescent="0.2">
      <c r="O2828" s="67"/>
      <c r="P2828" s="67"/>
    </row>
    <row r="2829" spans="15:16" x14ac:dyDescent="0.2">
      <c r="O2829" s="67"/>
      <c r="P2829" s="67"/>
    </row>
    <row r="2830" spans="15:16" x14ac:dyDescent="0.2">
      <c r="O2830" s="67"/>
      <c r="P2830" s="67"/>
    </row>
    <row r="2831" spans="15:16" x14ac:dyDescent="0.2">
      <c r="O2831" s="67"/>
      <c r="P2831" s="67"/>
    </row>
    <row r="2832" spans="15:16" x14ac:dyDescent="0.2">
      <c r="O2832" s="67"/>
      <c r="P2832" s="67"/>
    </row>
    <row r="2833" spans="15:16" x14ac:dyDescent="0.2">
      <c r="O2833" s="67"/>
      <c r="P2833" s="67"/>
    </row>
    <row r="2834" spans="15:16" x14ac:dyDescent="0.2">
      <c r="O2834" s="67"/>
      <c r="P2834" s="67"/>
    </row>
    <row r="2835" spans="15:16" x14ac:dyDescent="0.2">
      <c r="O2835" s="67"/>
      <c r="P2835" s="67"/>
    </row>
    <row r="2836" spans="15:16" x14ac:dyDescent="0.2">
      <c r="O2836" s="67"/>
      <c r="P2836" s="67"/>
    </row>
    <row r="2837" spans="15:16" x14ac:dyDescent="0.2">
      <c r="O2837" s="67"/>
      <c r="P2837" s="67"/>
    </row>
    <row r="2838" spans="15:16" x14ac:dyDescent="0.2">
      <c r="O2838" s="67"/>
      <c r="P2838" s="67"/>
    </row>
    <row r="2839" spans="15:16" x14ac:dyDescent="0.2">
      <c r="O2839" s="67"/>
      <c r="P2839" s="67"/>
    </row>
    <row r="2840" spans="15:16" x14ac:dyDescent="0.2">
      <c r="O2840" s="67"/>
      <c r="P2840" s="67"/>
    </row>
    <row r="2841" spans="15:16" x14ac:dyDescent="0.2">
      <c r="O2841" s="67"/>
      <c r="P2841" s="67"/>
    </row>
    <row r="2842" spans="15:16" x14ac:dyDescent="0.2">
      <c r="O2842" s="67"/>
      <c r="P2842" s="67"/>
    </row>
    <row r="2843" spans="15:16" x14ac:dyDescent="0.2">
      <c r="O2843" s="67"/>
      <c r="P2843" s="67"/>
    </row>
    <row r="2844" spans="15:16" x14ac:dyDescent="0.2">
      <c r="O2844" s="67"/>
      <c r="P2844" s="67"/>
    </row>
    <row r="2845" spans="15:16" x14ac:dyDescent="0.2">
      <c r="O2845" s="67"/>
      <c r="P2845" s="67"/>
    </row>
    <row r="2846" spans="15:16" x14ac:dyDescent="0.2">
      <c r="O2846" s="67"/>
      <c r="P2846" s="67"/>
    </row>
    <row r="2847" spans="15:16" x14ac:dyDescent="0.2">
      <c r="O2847" s="67"/>
      <c r="P2847" s="67"/>
    </row>
    <row r="2848" spans="15:16" x14ac:dyDescent="0.2">
      <c r="O2848" s="67"/>
      <c r="P2848" s="67"/>
    </row>
    <row r="2849" spans="15:16" x14ac:dyDescent="0.2">
      <c r="O2849" s="67"/>
      <c r="P2849" s="67"/>
    </row>
    <row r="2850" spans="15:16" x14ac:dyDescent="0.2">
      <c r="O2850" s="67"/>
      <c r="P2850" s="67"/>
    </row>
    <row r="2851" spans="15:16" x14ac:dyDescent="0.2">
      <c r="O2851" s="67"/>
      <c r="P2851" s="67"/>
    </row>
    <row r="2852" spans="15:16" x14ac:dyDescent="0.2">
      <c r="O2852" s="67"/>
      <c r="P2852" s="67"/>
    </row>
    <row r="2853" spans="15:16" x14ac:dyDescent="0.2">
      <c r="O2853" s="67"/>
      <c r="P2853" s="67"/>
    </row>
    <row r="2854" spans="15:16" x14ac:dyDescent="0.2">
      <c r="O2854" s="67"/>
      <c r="P2854" s="67"/>
    </row>
    <row r="2855" spans="15:16" x14ac:dyDescent="0.2">
      <c r="O2855" s="67"/>
      <c r="P2855" s="67"/>
    </row>
    <row r="2856" spans="15:16" x14ac:dyDescent="0.2">
      <c r="O2856" s="67"/>
      <c r="P2856" s="67"/>
    </row>
    <row r="2857" spans="15:16" x14ac:dyDescent="0.2">
      <c r="O2857" s="67"/>
      <c r="P2857" s="67"/>
    </row>
    <row r="2858" spans="15:16" x14ac:dyDescent="0.2">
      <c r="O2858" s="67"/>
      <c r="P2858" s="67"/>
    </row>
    <row r="2859" spans="15:16" x14ac:dyDescent="0.2">
      <c r="O2859" s="67"/>
      <c r="P2859" s="67"/>
    </row>
    <row r="2860" spans="15:16" x14ac:dyDescent="0.2">
      <c r="O2860" s="67"/>
      <c r="P2860" s="67"/>
    </row>
    <row r="2861" spans="15:16" x14ac:dyDescent="0.2">
      <c r="O2861" s="67"/>
      <c r="P2861" s="67"/>
    </row>
    <row r="2862" spans="15:16" x14ac:dyDescent="0.2">
      <c r="O2862" s="67"/>
      <c r="P2862" s="67"/>
    </row>
    <row r="2863" spans="15:16" x14ac:dyDescent="0.2">
      <c r="O2863" s="67"/>
      <c r="P2863" s="67"/>
    </row>
    <row r="2864" spans="15:16" x14ac:dyDescent="0.2">
      <c r="O2864" s="67"/>
      <c r="P2864" s="67"/>
    </row>
    <row r="2865" spans="15:16" x14ac:dyDescent="0.2">
      <c r="O2865" s="67"/>
      <c r="P2865" s="67"/>
    </row>
    <row r="2866" spans="15:16" x14ac:dyDescent="0.2">
      <c r="O2866" s="67"/>
      <c r="P2866" s="67"/>
    </row>
    <row r="2867" spans="15:16" x14ac:dyDescent="0.2">
      <c r="O2867" s="67"/>
      <c r="P2867" s="67"/>
    </row>
    <row r="2868" spans="15:16" x14ac:dyDescent="0.2">
      <c r="O2868" s="67"/>
      <c r="P2868" s="67"/>
    </row>
    <row r="2869" spans="15:16" x14ac:dyDescent="0.2">
      <c r="O2869" s="67"/>
      <c r="P2869" s="67"/>
    </row>
    <row r="2870" spans="15:16" x14ac:dyDescent="0.2">
      <c r="O2870" s="67"/>
      <c r="P2870" s="67"/>
    </row>
    <row r="2871" spans="15:16" x14ac:dyDescent="0.2">
      <c r="O2871" s="67"/>
      <c r="P2871" s="67"/>
    </row>
    <row r="2872" spans="15:16" x14ac:dyDescent="0.2">
      <c r="O2872" s="67"/>
      <c r="P2872" s="67"/>
    </row>
    <row r="2873" spans="15:16" x14ac:dyDescent="0.2">
      <c r="O2873" s="67"/>
      <c r="P2873" s="67"/>
    </row>
    <row r="2874" spans="15:16" x14ac:dyDescent="0.2">
      <c r="O2874" s="67"/>
      <c r="P2874" s="67"/>
    </row>
    <row r="2875" spans="15:16" x14ac:dyDescent="0.2">
      <c r="O2875" s="67"/>
      <c r="P2875" s="67"/>
    </row>
    <row r="2876" spans="15:16" x14ac:dyDescent="0.2">
      <c r="O2876" s="67"/>
      <c r="P2876" s="67"/>
    </row>
    <row r="2877" spans="15:16" x14ac:dyDescent="0.2">
      <c r="O2877" s="67"/>
      <c r="P2877" s="67"/>
    </row>
    <row r="2878" spans="15:16" x14ac:dyDescent="0.2">
      <c r="O2878" s="67"/>
      <c r="P2878" s="67"/>
    </row>
    <row r="2879" spans="15:16" x14ac:dyDescent="0.2">
      <c r="O2879" s="67"/>
      <c r="P2879" s="67"/>
    </row>
    <row r="2880" spans="15:16" x14ac:dyDescent="0.2">
      <c r="O2880" s="67"/>
      <c r="P2880" s="67"/>
    </row>
    <row r="2881" spans="15:16" x14ac:dyDescent="0.2">
      <c r="O2881" s="67"/>
      <c r="P2881" s="67"/>
    </row>
    <row r="2882" spans="15:16" x14ac:dyDescent="0.2">
      <c r="O2882" s="67"/>
      <c r="P2882" s="67"/>
    </row>
    <row r="2883" spans="15:16" x14ac:dyDescent="0.2">
      <c r="O2883" s="67"/>
      <c r="P2883" s="67"/>
    </row>
    <row r="2884" spans="15:16" x14ac:dyDescent="0.2">
      <c r="O2884" s="67"/>
      <c r="P2884" s="67"/>
    </row>
    <row r="2885" spans="15:16" x14ac:dyDescent="0.2">
      <c r="O2885" s="67"/>
      <c r="P2885" s="67"/>
    </row>
    <row r="2886" spans="15:16" x14ac:dyDescent="0.2">
      <c r="O2886" s="67"/>
      <c r="P2886" s="67"/>
    </row>
    <row r="2887" spans="15:16" x14ac:dyDescent="0.2">
      <c r="O2887" s="67"/>
      <c r="P2887" s="67"/>
    </row>
    <row r="2888" spans="15:16" x14ac:dyDescent="0.2">
      <c r="O2888" s="67"/>
      <c r="P2888" s="67"/>
    </row>
    <row r="2889" spans="15:16" x14ac:dyDescent="0.2">
      <c r="O2889" s="67"/>
      <c r="P2889" s="67"/>
    </row>
    <row r="2890" spans="15:16" x14ac:dyDescent="0.2">
      <c r="O2890" s="67"/>
      <c r="P2890" s="67"/>
    </row>
    <row r="2891" spans="15:16" x14ac:dyDescent="0.2">
      <c r="O2891" s="67"/>
      <c r="P2891" s="67"/>
    </row>
    <row r="2892" spans="15:16" x14ac:dyDescent="0.2">
      <c r="O2892" s="67"/>
      <c r="P2892" s="67"/>
    </row>
    <row r="2893" spans="15:16" x14ac:dyDescent="0.2">
      <c r="O2893" s="67"/>
      <c r="P2893" s="67"/>
    </row>
    <row r="2894" spans="15:16" x14ac:dyDescent="0.2">
      <c r="O2894" s="67"/>
      <c r="P2894" s="67"/>
    </row>
    <row r="2895" spans="15:16" x14ac:dyDescent="0.2">
      <c r="O2895" s="67"/>
      <c r="P2895" s="67"/>
    </row>
    <row r="2896" spans="15:16" x14ac:dyDescent="0.2">
      <c r="O2896" s="67"/>
      <c r="P2896" s="67"/>
    </row>
    <row r="2897" spans="15:16" x14ac:dyDescent="0.2">
      <c r="O2897" s="67"/>
      <c r="P2897" s="67"/>
    </row>
    <row r="2898" spans="15:16" x14ac:dyDescent="0.2">
      <c r="O2898" s="67"/>
      <c r="P2898" s="67"/>
    </row>
    <row r="2899" spans="15:16" x14ac:dyDescent="0.2">
      <c r="O2899" s="67"/>
      <c r="P2899" s="67"/>
    </row>
    <row r="2900" spans="15:16" x14ac:dyDescent="0.2">
      <c r="O2900" s="67"/>
      <c r="P2900" s="67"/>
    </row>
    <row r="2901" spans="15:16" x14ac:dyDescent="0.2">
      <c r="O2901" s="67"/>
      <c r="P2901" s="67"/>
    </row>
    <row r="2902" spans="15:16" x14ac:dyDescent="0.2">
      <c r="O2902" s="67"/>
      <c r="P2902" s="67"/>
    </row>
    <row r="2903" spans="15:16" x14ac:dyDescent="0.2">
      <c r="O2903" s="67"/>
      <c r="P2903" s="67"/>
    </row>
    <row r="2904" spans="15:16" x14ac:dyDescent="0.2">
      <c r="O2904" s="67"/>
      <c r="P2904" s="67"/>
    </row>
    <row r="2905" spans="15:16" x14ac:dyDescent="0.2">
      <c r="O2905" s="67"/>
      <c r="P2905" s="67"/>
    </row>
    <row r="2906" spans="15:16" x14ac:dyDescent="0.2">
      <c r="O2906" s="67"/>
      <c r="P2906" s="67"/>
    </row>
    <row r="2907" spans="15:16" x14ac:dyDescent="0.2">
      <c r="O2907" s="67"/>
      <c r="P2907" s="67"/>
    </row>
    <row r="2908" spans="15:16" x14ac:dyDescent="0.2">
      <c r="O2908" s="67"/>
      <c r="P2908" s="67"/>
    </row>
    <row r="2909" spans="15:16" x14ac:dyDescent="0.2">
      <c r="O2909" s="67"/>
      <c r="P2909" s="67"/>
    </row>
    <row r="2910" spans="15:16" x14ac:dyDescent="0.2">
      <c r="O2910" s="67"/>
      <c r="P2910" s="67"/>
    </row>
    <row r="2911" spans="15:16" x14ac:dyDescent="0.2">
      <c r="O2911" s="67"/>
      <c r="P2911" s="67"/>
    </row>
    <row r="2912" spans="15:16" x14ac:dyDescent="0.2">
      <c r="O2912" s="67"/>
      <c r="P2912" s="67"/>
    </row>
    <row r="2913" spans="15:16" x14ac:dyDescent="0.2">
      <c r="O2913" s="67"/>
      <c r="P2913" s="67"/>
    </row>
    <row r="2914" spans="15:16" x14ac:dyDescent="0.2">
      <c r="O2914" s="67"/>
      <c r="P2914" s="67"/>
    </row>
    <row r="2915" spans="15:16" x14ac:dyDescent="0.2">
      <c r="O2915" s="67"/>
      <c r="P2915" s="67"/>
    </row>
    <row r="2916" spans="15:16" x14ac:dyDescent="0.2">
      <c r="O2916" s="67"/>
      <c r="P2916" s="67"/>
    </row>
    <row r="2917" spans="15:16" x14ac:dyDescent="0.2">
      <c r="O2917" s="67"/>
      <c r="P2917" s="67"/>
    </row>
    <row r="2918" spans="15:16" x14ac:dyDescent="0.2">
      <c r="O2918" s="67"/>
      <c r="P2918" s="67"/>
    </row>
    <row r="2919" spans="15:16" x14ac:dyDescent="0.2">
      <c r="O2919" s="67"/>
      <c r="P2919" s="67"/>
    </row>
    <row r="2920" spans="15:16" x14ac:dyDescent="0.2">
      <c r="O2920" s="67"/>
      <c r="P2920" s="67"/>
    </row>
    <row r="2921" spans="15:16" x14ac:dyDescent="0.2">
      <c r="O2921" s="67"/>
      <c r="P2921" s="67"/>
    </row>
    <row r="2922" spans="15:16" x14ac:dyDescent="0.2">
      <c r="O2922" s="67"/>
      <c r="P2922" s="67"/>
    </row>
    <row r="2923" spans="15:16" x14ac:dyDescent="0.2">
      <c r="O2923" s="67"/>
      <c r="P2923" s="67"/>
    </row>
    <row r="2924" spans="15:16" x14ac:dyDescent="0.2">
      <c r="O2924" s="67"/>
      <c r="P2924" s="67"/>
    </row>
    <row r="2925" spans="15:16" x14ac:dyDescent="0.2">
      <c r="O2925" s="67"/>
      <c r="P2925" s="67"/>
    </row>
    <row r="2926" spans="15:16" x14ac:dyDescent="0.2">
      <c r="O2926" s="67"/>
      <c r="P2926" s="67"/>
    </row>
    <row r="2927" spans="15:16" x14ac:dyDescent="0.2">
      <c r="O2927" s="67"/>
      <c r="P2927" s="67"/>
    </row>
    <row r="2928" spans="15:16" x14ac:dyDescent="0.2">
      <c r="O2928" s="67"/>
      <c r="P2928" s="67"/>
    </row>
    <row r="2929" spans="15:16" x14ac:dyDescent="0.2">
      <c r="O2929" s="67"/>
      <c r="P2929" s="67"/>
    </row>
    <row r="2930" spans="15:16" x14ac:dyDescent="0.2">
      <c r="O2930" s="67"/>
      <c r="P2930" s="67"/>
    </row>
    <row r="2931" spans="15:16" x14ac:dyDescent="0.2">
      <c r="O2931" s="67"/>
      <c r="P2931" s="67"/>
    </row>
    <row r="2932" spans="15:16" x14ac:dyDescent="0.2">
      <c r="O2932" s="67"/>
      <c r="P2932" s="67"/>
    </row>
    <row r="2933" spans="15:16" x14ac:dyDescent="0.2">
      <c r="O2933" s="67"/>
      <c r="P2933" s="67"/>
    </row>
    <row r="2934" spans="15:16" x14ac:dyDescent="0.2">
      <c r="O2934" s="67"/>
      <c r="P2934" s="67"/>
    </row>
    <row r="2935" spans="15:16" x14ac:dyDescent="0.2">
      <c r="O2935" s="67"/>
      <c r="P2935" s="67"/>
    </row>
    <row r="2936" spans="15:16" x14ac:dyDescent="0.2">
      <c r="O2936" s="67"/>
      <c r="P2936" s="67"/>
    </row>
    <row r="2937" spans="15:16" x14ac:dyDescent="0.2">
      <c r="O2937" s="67"/>
      <c r="P2937" s="67"/>
    </row>
    <row r="2938" spans="15:16" x14ac:dyDescent="0.2">
      <c r="O2938" s="67"/>
      <c r="P2938" s="67"/>
    </row>
    <row r="2939" spans="15:16" x14ac:dyDescent="0.2">
      <c r="O2939" s="67"/>
      <c r="P2939" s="67"/>
    </row>
    <row r="2940" spans="15:16" x14ac:dyDescent="0.2">
      <c r="O2940" s="67"/>
      <c r="P2940" s="67"/>
    </row>
    <row r="2941" spans="15:16" x14ac:dyDescent="0.2">
      <c r="O2941" s="67"/>
      <c r="P2941" s="67"/>
    </row>
    <row r="2942" spans="15:16" x14ac:dyDescent="0.2">
      <c r="O2942" s="67"/>
      <c r="P2942" s="67"/>
    </row>
    <row r="2943" spans="15:16" x14ac:dyDescent="0.2">
      <c r="O2943" s="67"/>
      <c r="P2943" s="67"/>
    </row>
    <row r="2944" spans="15:16" x14ac:dyDescent="0.2">
      <c r="O2944" s="67"/>
      <c r="P2944" s="67"/>
    </row>
    <row r="2945" spans="15:16" x14ac:dyDescent="0.2">
      <c r="O2945" s="67"/>
      <c r="P2945" s="67"/>
    </row>
    <row r="2946" spans="15:16" x14ac:dyDescent="0.2">
      <c r="O2946" s="67"/>
      <c r="P2946" s="67"/>
    </row>
    <row r="2947" spans="15:16" x14ac:dyDescent="0.2">
      <c r="O2947" s="67"/>
      <c r="P2947" s="67"/>
    </row>
    <row r="2948" spans="15:16" x14ac:dyDescent="0.2">
      <c r="O2948" s="67"/>
      <c r="P2948" s="67"/>
    </row>
    <row r="2949" spans="15:16" x14ac:dyDescent="0.2">
      <c r="O2949" s="67"/>
      <c r="P2949" s="67"/>
    </row>
    <row r="2950" spans="15:16" x14ac:dyDescent="0.2">
      <c r="O2950" s="67"/>
      <c r="P2950" s="67"/>
    </row>
    <row r="2951" spans="15:16" x14ac:dyDescent="0.2">
      <c r="O2951" s="67"/>
      <c r="P2951" s="67"/>
    </row>
    <row r="2952" spans="15:16" x14ac:dyDescent="0.2">
      <c r="O2952" s="67"/>
      <c r="P2952" s="67"/>
    </row>
    <row r="2953" spans="15:16" x14ac:dyDescent="0.2">
      <c r="O2953" s="67"/>
      <c r="P2953" s="67"/>
    </row>
    <row r="2954" spans="15:16" x14ac:dyDescent="0.2">
      <c r="O2954" s="67"/>
      <c r="P2954" s="67"/>
    </row>
    <row r="2955" spans="15:16" x14ac:dyDescent="0.2">
      <c r="O2955" s="67"/>
      <c r="P2955" s="67"/>
    </row>
    <row r="2956" spans="15:16" x14ac:dyDescent="0.2">
      <c r="O2956" s="67"/>
      <c r="P2956" s="67"/>
    </row>
    <row r="2957" spans="15:16" x14ac:dyDescent="0.2">
      <c r="O2957" s="67"/>
      <c r="P2957" s="67"/>
    </row>
    <row r="2958" spans="15:16" x14ac:dyDescent="0.2">
      <c r="O2958" s="67"/>
      <c r="P2958" s="67"/>
    </row>
    <row r="2959" spans="15:16" x14ac:dyDescent="0.2">
      <c r="O2959" s="67"/>
      <c r="P2959" s="67"/>
    </row>
    <row r="2960" spans="15:16" x14ac:dyDescent="0.2">
      <c r="O2960" s="67"/>
      <c r="P2960" s="67"/>
    </row>
    <row r="2961" spans="15:16" x14ac:dyDescent="0.2">
      <c r="O2961" s="67"/>
      <c r="P2961" s="67"/>
    </row>
    <row r="2962" spans="15:16" x14ac:dyDescent="0.2">
      <c r="O2962" s="67"/>
      <c r="P2962" s="67"/>
    </row>
    <row r="2963" spans="15:16" x14ac:dyDescent="0.2">
      <c r="O2963" s="67"/>
      <c r="P2963" s="67"/>
    </row>
    <row r="2964" spans="15:16" x14ac:dyDescent="0.2">
      <c r="O2964" s="67"/>
      <c r="P2964" s="67"/>
    </row>
    <row r="2965" spans="15:16" x14ac:dyDescent="0.2">
      <c r="O2965" s="67"/>
      <c r="P2965" s="67"/>
    </row>
    <row r="2966" spans="15:16" x14ac:dyDescent="0.2">
      <c r="O2966" s="67"/>
      <c r="P2966" s="67"/>
    </row>
    <row r="2967" spans="15:16" x14ac:dyDescent="0.2">
      <c r="O2967" s="67"/>
      <c r="P2967" s="67"/>
    </row>
    <row r="2968" spans="15:16" x14ac:dyDescent="0.2">
      <c r="O2968" s="67"/>
      <c r="P2968" s="67"/>
    </row>
    <row r="2969" spans="15:16" x14ac:dyDescent="0.2">
      <c r="O2969" s="67"/>
      <c r="P2969" s="67"/>
    </row>
    <row r="2970" spans="15:16" x14ac:dyDescent="0.2">
      <c r="O2970" s="67"/>
      <c r="P2970" s="67"/>
    </row>
    <row r="2971" spans="15:16" x14ac:dyDescent="0.2">
      <c r="O2971" s="67"/>
      <c r="P2971" s="67"/>
    </row>
    <row r="2972" spans="15:16" x14ac:dyDescent="0.2">
      <c r="O2972" s="67"/>
      <c r="P2972" s="67"/>
    </row>
    <row r="2973" spans="15:16" x14ac:dyDescent="0.2">
      <c r="O2973" s="67"/>
      <c r="P2973" s="67"/>
    </row>
    <row r="2974" spans="15:16" x14ac:dyDescent="0.2">
      <c r="O2974" s="67"/>
      <c r="P2974" s="67"/>
    </row>
    <row r="2975" spans="15:16" x14ac:dyDescent="0.2">
      <c r="O2975" s="67"/>
      <c r="P2975" s="67"/>
    </row>
    <row r="2976" spans="15:16" x14ac:dyDescent="0.2">
      <c r="O2976" s="67"/>
      <c r="P2976" s="67"/>
    </row>
    <row r="2977" spans="15:16" x14ac:dyDescent="0.2">
      <c r="O2977" s="67"/>
      <c r="P2977" s="67"/>
    </row>
    <row r="2978" spans="15:16" x14ac:dyDescent="0.2">
      <c r="O2978" s="67"/>
      <c r="P2978" s="67"/>
    </row>
    <row r="2979" spans="15:16" x14ac:dyDescent="0.2">
      <c r="O2979" s="67"/>
      <c r="P2979" s="67"/>
    </row>
    <row r="2980" spans="15:16" x14ac:dyDescent="0.2">
      <c r="O2980" s="67"/>
      <c r="P2980" s="67"/>
    </row>
    <row r="2981" spans="15:16" x14ac:dyDescent="0.2">
      <c r="O2981" s="67"/>
      <c r="P2981" s="67"/>
    </row>
    <row r="2982" spans="15:16" x14ac:dyDescent="0.2">
      <c r="O2982" s="67"/>
      <c r="P2982" s="67"/>
    </row>
    <row r="2983" spans="15:16" x14ac:dyDescent="0.2">
      <c r="O2983" s="67"/>
      <c r="P2983" s="67"/>
    </row>
    <row r="2984" spans="15:16" x14ac:dyDescent="0.2">
      <c r="O2984" s="67"/>
      <c r="P2984" s="67"/>
    </row>
    <row r="2985" spans="15:16" x14ac:dyDescent="0.2">
      <c r="O2985" s="67"/>
      <c r="P2985" s="67"/>
    </row>
    <row r="2986" spans="15:16" x14ac:dyDescent="0.2">
      <c r="O2986" s="67"/>
      <c r="P2986" s="67"/>
    </row>
    <row r="2987" spans="15:16" x14ac:dyDescent="0.2">
      <c r="O2987" s="67"/>
      <c r="P2987" s="67"/>
    </row>
    <row r="2988" spans="15:16" x14ac:dyDescent="0.2">
      <c r="O2988" s="67"/>
      <c r="P2988" s="67"/>
    </row>
    <row r="2989" spans="15:16" x14ac:dyDescent="0.2">
      <c r="O2989" s="67"/>
      <c r="P2989" s="67"/>
    </row>
    <row r="2990" spans="15:16" x14ac:dyDescent="0.2">
      <c r="O2990" s="67"/>
      <c r="P2990" s="67"/>
    </row>
    <row r="2991" spans="15:16" x14ac:dyDescent="0.2">
      <c r="O2991" s="67"/>
      <c r="P2991" s="67"/>
    </row>
    <row r="2992" spans="15:16" x14ac:dyDescent="0.2">
      <c r="O2992" s="67"/>
      <c r="P2992" s="67"/>
    </row>
    <row r="2993" spans="15:16" x14ac:dyDescent="0.2">
      <c r="O2993" s="67"/>
      <c r="P2993" s="67"/>
    </row>
    <row r="2994" spans="15:16" x14ac:dyDescent="0.2">
      <c r="O2994" s="67"/>
      <c r="P2994" s="67"/>
    </row>
    <row r="2995" spans="15:16" x14ac:dyDescent="0.2">
      <c r="O2995" s="67"/>
      <c r="P2995" s="67"/>
    </row>
    <row r="2996" spans="15:16" x14ac:dyDescent="0.2">
      <c r="O2996" s="67"/>
      <c r="P2996" s="67"/>
    </row>
    <row r="2997" spans="15:16" x14ac:dyDescent="0.2">
      <c r="O2997" s="67"/>
      <c r="P2997" s="67"/>
    </row>
    <row r="2998" spans="15:16" x14ac:dyDescent="0.2">
      <c r="O2998" s="67"/>
      <c r="P2998" s="67"/>
    </row>
    <row r="2999" spans="15:16" x14ac:dyDescent="0.2">
      <c r="O2999" s="67"/>
      <c r="P2999" s="67"/>
    </row>
    <row r="3000" spans="15:16" x14ac:dyDescent="0.2">
      <c r="O3000" s="67"/>
      <c r="P3000" s="67"/>
    </row>
    <row r="3001" spans="15:16" x14ac:dyDescent="0.2">
      <c r="O3001" s="67"/>
      <c r="P3001" s="67"/>
    </row>
    <row r="3002" spans="15:16" x14ac:dyDescent="0.2">
      <c r="O3002" s="67"/>
      <c r="P3002" s="67"/>
    </row>
    <row r="3003" spans="15:16" x14ac:dyDescent="0.2">
      <c r="O3003" s="67"/>
      <c r="P3003" s="67"/>
    </row>
    <row r="3004" spans="15:16" x14ac:dyDescent="0.2">
      <c r="O3004" s="67"/>
      <c r="P3004" s="67"/>
    </row>
    <row r="3005" spans="15:16" x14ac:dyDescent="0.2">
      <c r="O3005" s="67"/>
      <c r="P3005" s="67"/>
    </row>
    <row r="3006" spans="15:16" x14ac:dyDescent="0.2">
      <c r="O3006" s="67"/>
      <c r="P3006" s="67"/>
    </row>
    <row r="3007" spans="15:16" x14ac:dyDescent="0.2">
      <c r="O3007" s="67"/>
      <c r="P3007" s="67"/>
    </row>
    <row r="3008" spans="15:16" x14ac:dyDescent="0.2">
      <c r="O3008" s="67"/>
      <c r="P3008" s="67"/>
    </row>
    <row r="3009" spans="15:16" x14ac:dyDescent="0.2">
      <c r="O3009" s="67"/>
      <c r="P3009" s="67"/>
    </row>
    <row r="3010" spans="15:16" x14ac:dyDescent="0.2">
      <c r="O3010" s="67"/>
      <c r="P3010" s="67"/>
    </row>
    <row r="3011" spans="15:16" x14ac:dyDescent="0.2">
      <c r="O3011" s="67"/>
      <c r="P3011" s="67"/>
    </row>
    <row r="3012" spans="15:16" x14ac:dyDescent="0.2">
      <c r="O3012" s="67"/>
      <c r="P3012" s="67"/>
    </row>
    <row r="3013" spans="15:16" x14ac:dyDescent="0.2">
      <c r="O3013" s="67"/>
      <c r="P3013" s="67"/>
    </row>
    <row r="3014" spans="15:16" x14ac:dyDescent="0.2">
      <c r="O3014" s="67"/>
      <c r="P3014" s="67"/>
    </row>
    <row r="3015" spans="15:16" x14ac:dyDescent="0.2">
      <c r="O3015" s="67"/>
      <c r="P3015" s="67"/>
    </row>
    <row r="3016" spans="15:16" x14ac:dyDescent="0.2">
      <c r="O3016" s="67"/>
      <c r="P3016" s="67"/>
    </row>
    <row r="3017" spans="15:16" x14ac:dyDescent="0.2">
      <c r="O3017" s="67"/>
      <c r="P3017" s="67"/>
    </row>
    <row r="3018" spans="15:16" x14ac:dyDescent="0.2">
      <c r="O3018" s="67"/>
      <c r="P3018" s="67"/>
    </row>
    <row r="3019" spans="15:16" x14ac:dyDescent="0.2">
      <c r="O3019" s="67"/>
      <c r="P3019" s="67"/>
    </row>
    <row r="3020" spans="15:16" x14ac:dyDescent="0.2">
      <c r="O3020" s="67"/>
      <c r="P3020" s="67"/>
    </row>
    <row r="3021" spans="15:16" x14ac:dyDescent="0.2">
      <c r="O3021" s="67"/>
      <c r="P3021" s="67"/>
    </row>
    <row r="3022" spans="15:16" x14ac:dyDescent="0.2">
      <c r="O3022" s="67"/>
      <c r="P3022" s="67"/>
    </row>
    <row r="3023" spans="15:16" x14ac:dyDescent="0.2">
      <c r="O3023" s="67"/>
      <c r="P3023" s="67"/>
    </row>
    <row r="3024" spans="15:16" x14ac:dyDescent="0.2">
      <c r="O3024" s="67"/>
      <c r="P3024" s="67"/>
    </row>
    <row r="3025" spans="15:16" x14ac:dyDescent="0.2">
      <c r="O3025" s="67"/>
      <c r="P3025" s="67"/>
    </row>
    <row r="3026" spans="15:16" x14ac:dyDescent="0.2">
      <c r="O3026" s="67"/>
      <c r="P3026" s="67"/>
    </row>
    <row r="3027" spans="15:16" x14ac:dyDescent="0.2">
      <c r="O3027" s="67"/>
      <c r="P3027" s="67"/>
    </row>
    <row r="3028" spans="15:16" x14ac:dyDescent="0.2">
      <c r="O3028" s="67"/>
      <c r="P3028" s="67"/>
    </row>
    <row r="3029" spans="15:16" x14ac:dyDescent="0.2">
      <c r="O3029" s="67"/>
      <c r="P3029" s="67"/>
    </row>
    <row r="3030" spans="15:16" x14ac:dyDescent="0.2">
      <c r="O3030" s="67"/>
      <c r="P3030" s="67"/>
    </row>
    <row r="3031" spans="15:16" x14ac:dyDescent="0.2">
      <c r="O3031" s="67"/>
      <c r="P3031" s="67"/>
    </row>
    <row r="3032" spans="15:16" x14ac:dyDescent="0.2">
      <c r="O3032" s="67"/>
      <c r="P3032" s="67"/>
    </row>
    <row r="3033" spans="15:16" x14ac:dyDescent="0.2">
      <c r="O3033" s="67"/>
      <c r="P3033" s="67"/>
    </row>
    <row r="3034" spans="15:16" x14ac:dyDescent="0.2">
      <c r="O3034" s="67"/>
      <c r="P3034" s="67"/>
    </row>
    <row r="3035" spans="15:16" x14ac:dyDescent="0.2">
      <c r="O3035" s="67"/>
      <c r="P3035" s="67"/>
    </row>
    <row r="3036" spans="15:16" x14ac:dyDescent="0.2">
      <c r="O3036" s="67"/>
      <c r="P3036" s="67"/>
    </row>
    <row r="3037" spans="15:16" x14ac:dyDescent="0.2">
      <c r="O3037" s="67"/>
      <c r="P3037" s="67"/>
    </row>
    <row r="3038" spans="15:16" x14ac:dyDescent="0.2">
      <c r="O3038" s="67"/>
      <c r="P3038" s="67"/>
    </row>
    <row r="3039" spans="15:16" x14ac:dyDescent="0.2">
      <c r="O3039" s="67"/>
      <c r="P3039" s="67"/>
    </row>
    <row r="3040" spans="15:16" x14ac:dyDescent="0.2">
      <c r="O3040" s="67"/>
      <c r="P3040" s="67"/>
    </row>
    <row r="3041" spans="15:16" x14ac:dyDescent="0.2">
      <c r="O3041" s="67"/>
      <c r="P3041" s="67"/>
    </row>
    <row r="3042" spans="15:16" x14ac:dyDescent="0.2">
      <c r="O3042" s="67"/>
      <c r="P3042" s="67"/>
    </row>
    <row r="3043" spans="15:16" x14ac:dyDescent="0.2">
      <c r="O3043" s="67"/>
      <c r="P3043" s="67"/>
    </row>
    <row r="3044" spans="15:16" x14ac:dyDescent="0.2">
      <c r="O3044" s="67"/>
      <c r="P3044" s="67"/>
    </row>
    <row r="3045" spans="15:16" x14ac:dyDescent="0.2">
      <c r="O3045" s="67"/>
      <c r="P3045" s="67"/>
    </row>
    <row r="3046" spans="15:16" x14ac:dyDescent="0.2">
      <c r="O3046" s="67"/>
      <c r="P3046" s="67"/>
    </row>
    <row r="3047" spans="15:16" x14ac:dyDescent="0.2">
      <c r="O3047" s="67"/>
      <c r="P3047" s="67"/>
    </row>
    <row r="3048" spans="15:16" x14ac:dyDescent="0.2">
      <c r="O3048" s="67"/>
      <c r="P3048" s="67"/>
    </row>
    <row r="3049" spans="15:16" x14ac:dyDescent="0.2">
      <c r="O3049" s="67"/>
      <c r="P3049" s="67"/>
    </row>
    <row r="3050" spans="15:16" x14ac:dyDescent="0.2">
      <c r="O3050" s="67"/>
      <c r="P3050" s="67"/>
    </row>
    <row r="3051" spans="15:16" x14ac:dyDescent="0.2">
      <c r="O3051" s="67"/>
      <c r="P3051" s="67"/>
    </row>
    <row r="3052" spans="15:16" x14ac:dyDescent="0.2">
      <c r="O3052" s="67"/>
      <c r="P3052" s="67"/>
    </row>
    <row r="3053" spans="15:16" x14ac:dyDescent="0.2">
      <c r="O3053" s="67"/>
      <c r="P3053" s="67"/>
    </row>
    <row r="3054" spans="15:16" x14ac:dyDescent="0.2">
      <c r="O3054" s="67"/>
      <c r="P3054" s="67"/>
    </row>
    <row r="3055" spans="15:16" x14ac:dyDescent="0.2">
      <c r="O3055" s="67"/>
      <c r="P3055" s="67"/>
    </row>
    <row r="3056" spans="15:16" x14ac:dyDescent="0.2">
      <c r="O3056" s="67"/>
      <c r="P3056" s="67"/>
    </row>
    <row r="3057" spans="15:16" x14ac:dyDescent="0.2">
      <c r="O3057" s="67"/>
      <c r="P3057" s="67"/>
    </row>
    <row r="3058" spans="15:16" x14ac:dyDescent="0.2">
      <c r="O3058" s="67"/>
      <c r="P3058" s="67"/>
    </row>
    <row r="3059" spans="15:16" x14ac:dyDescent="0.2">
      <c r="O3059" s="67"/>
      <c r="P3059" s="67"/>
    </row>
    <row r="3060" spans="15:16" x14ac:dyDescent="0.2">
      <c r="O3060" s="67"/>
      <c r="P3060" s="67"/>
    </row>
    <row r="3061" spans="15:16" x14ac:dyDescent="0.2">
      <c r="O3061" s="67"/>
      <c r="P3061" s="67"/>
    </row>
    <row r="3062" spans="15:16" x14ac:dyDescent="0.2">
      <c r="O3062" s="67"/>
      <c r="P3062" s="67"/>
    </row>
    <row r="3063" spans="15:16" x14ac:dyDescent="0.2">
      <c r="O3063" s="67"/>
      <c r="P3063" s="67"/>
    </row>
    <row r="3064" spans="15:16" x14ac:dyDescent="0.2">
      <c r="O3064" s="67"/>
      <c r="P3064" s="67"/>
    </row>
    <row r="3065" spans="15:16" x14ac:dyDescent="0.2">
      <c r="O3065" s="67"/>
      <c r="P3065" s="67"/>
    </row>
    <row r="3066" spans="15:16" x14ac:dyDescent="0.2">
      <c r="O3066" s="67"/>
      <c r="P3066" s="67"/>
    </row>
    <row r="3067" spans="15:16" x14ac:dyDescent="0.2">
      <c r="O3067" s="67"/>
      <c r="P3067" s="67"/>
    </row>
    <row r="3068" spans="15:16" x14ac:dyDescent="0.2">
      <c r="O3068" s="67"/>
      <c r="P3068" s="67"/>
    </row>
    <row r="3069" spans="15:16" x14ac:dyDescent="0.2">
      <c r="O3069" s="67"/>
      <c r="P3069" s="67"/>
    </row>
    <row r="3070" spans="15:16" x14ac:dyDescent="0.2">
      <c r="O3070" s="67"/>
      <c r="P3070" s="67"/>
    </row>
    <row r="3071" spans="15:16" x14ac:dyDescent="0.2">
      <c r="O3071" s="67"/>
      <c r="P3071" s="67"/>
    </row>
    <row r="3072" spans="15:16" x14ac:dyDescent="0.2">
      <c r="O3072" s="67"/>
      <c r="P3072" s="67"/>
    </row>
    <row r="3073" spans="15:16" x14ac:dyDescent="0.2">
      <c r="O3073" s="67"/>
      <c r="P3073" s="67"/>
    </row>
    <row r="3074" spans="15:16" x14ac:dyDescent="0.2">
      <c r="O3074" s="67"/>
      <c r="P3074" s="67"/>
    </row>
    <row r="3075" spans="15:16" x14ac:dyDescent="0.2">
      <c r="O3075" s="67"/>
      <c r="P3075" s="67"/>
    </row>
    <row r="3076" spans="15:16" x14ac:dyDescent="0.2">
      <c r="O3076" s="67"/>
      <c r="P3076" s="67"/>
    </row>
    <row r="3077" spans="15:16" x14ac:dyDescent="0.2">
      <c r="O3077" s="67"/>
      <c r="P3077" s="67"/>
    </row>
    <row r="3078" spans="15:16" x14ac:dyDescent="0.2">
      <c r="O3078" s="67"/>
      <c r="P3078" s="67"/>
    </row>
    <row r="3079" spans="15:16" x14ac:dyDescent="0.2">
      <c r="O3079" s="67"/>
      <c r="P3079" s="67"/>
    </row>
    <row r="3080" spans="15:16" x14ac:dyDescent="0.2">
      <c r="O3080" s="67"/>
      <c r="P3080" s="67"/>
    </row>
    <row r="3081" spans="15:16" x14ac:dyDescent="0.2">
      <c r="O3081" s="67"/>
      <c r="P3081" s="67"/>
    </row>
    <row r="3082" spans="15:16" x14ac:dyDescent="0.2">
      <c r="O3082" s="67"/>
      <c r="P3082" s="67"/>
    </row>
    <row r="3083" spans="15:16" x14ac:dyDescent="0.2">
      <c r="O3083" s="67"/>
      <c r="P3083" s="67"/>
    </row>
    <row r="3084" spans="15:16" x14ac:dyDescent="0.2">
      <c r="O3084" s="67"/>
      <c r="P3084" s="67"/>
    </row>
    <row r="3085" spans="15:16" x14ac:dyDescent="0.2">
      <c r="O3085" s="67"/>
      <c r="P3085" s="67"/>
    </row>
    <row r="3086" spans="15:16" x14ac:dyDescent="0.2">
      <c r="O3086" s="67"/>
      <c r="P3086" s="67"/>
    </row>
    <row r="3087" spans="15:16" x14ac:dyDescent="0.2">
      <c r="O3087" s="67"/>
      <c r="P3087" s="67"/>
    </row>
    <row r="3088" spans="15:16" x14ac:dyDescent="0.2">
      <c r="O3088" s="67"/>
      <c r="P3088" s="67"/>
    </row>
    <row r="3089" spans="15:16" x14ac:dyDescent="0.2">
      <c r="O3089" s="67"/>
      <c r="P3089" s="67"/>
    </row>
    <row r="3090" spans="15:16" x14ac:dyDescent="0.2">
      <c r="O3090" s="67"/>
      <c r="P3090" s="67"/>
    </row>
    <row r="3091" spans="15:16" x14ac:dyDescent="0.2">
      <c r="O3091" s="67"/>
      <c r="P3091" s="67"/>
    </row>
    <row r="3092" spans="15:16" x14ac:dyDescent="0.2">
      <c r="O3092" s="67"/>
      <c r="P3092" s="67"/>
    </row>
    <row r="3093" spans="15:16" x14ac:dyDescent="0.2">
      <c r="O3093" s="67"/>
      <c r="P3093" s="67"/>
    </row>
    <row r="3094" spans="15:16" x14ac:dyDescent="0.2">
      <c r="O3094" s="67"/>
      <c r="P3094" s="67"/>
    </row>
    <row r="3095" spans="15:16" x14ac:dyDescent="0.2">
      <c r="O3095" s="67"/>
      <c r="P3095" s="67"/>
    </row>
    <row r="3096" spans="15:16" x14ac:dyDescent="0.2">
      <c r="O3096" s="67"/>
      <c r="P3096" s="67"/>
    </row>
    <row r="3097" spans="15:16" x14ac:dyDescent="0.2">
      <c r="O3097" s="67"/>
      <c r="P3097" s="67"/>
    </row>
    <row r="3098" spans="15:16" x14ac:dyDescent="0.2">
      <c r="O3098" s="67"/>
      <c r="P3098" s="67"/>
    </row>
    <row r="3099" spans="15:16" x14ac:dyDescent="0.2">
      <c r="O3099" s="67"/>
      <c r="P3099" s="67"/>
    </row>
    <row r="3100" spans="15:16" x14ac:dyDescent="0.2">
      <c r="O3100" s="67"/>
      <c r="P3100" s="67"/>
    </row>
    <row r="3101" spans="15:16" x14ac:dyDescent="0.2">
      <c r="O3101" s="67"/>
      <c r="P3101" s="67"/>
    </row>
    <row r="3102" spans="15:16" x14ac:dyDescent="0.2">
      <c r="O3102" s="67"/>
      <c r="P3102" s="67"/>
    </row>
    <row r="3103" spans="15:16" x14ac:dyDescent="0.2">
      <c r="O3103" s="67"/>
      <c r="P3103" s="67"/>
    </row>
    <row r="3104" spans="15:16" x14ac:dyDescent="0.2">
      <c r="O3104" s="67"/>
      <c r="P3104" s="67"/>
    </row>
    <row r="3105" spans="15:16" x14ac:dyDescent="0.2">
      <c r="O3105" s="67"/>
      <c r="P3105" s="67"/>
    </row>
    <row r="3106" spans="15:16" x14ac:dyDescent="0.2">
      <c r="O3106" s="67"/>
      <c r="P3106" s="67"/>
    </row>
    <row r="3107" spans="15:16" x14ac:dyDescent="0.2">
      <c r="O3107" s="67"/>
      <c r="P3107" s="67"/>
    </row>
    <row r="3108" spans="15:16" x14ac:dyDescent="0.2">
      <c r="O3108" s="67"/>
      <c r="P3108" s="67"/>
    </row>
    <row r="3109" spans="15:16" x14ac:dyDescent="0.2">
      <c r="O3109" s="67"/>
      <c r="P3109" s="67"/>
    </row>
    <row r="3110" spans="15:16" x14ac:dyDescent="0.2">
      <c r="O3110" s="67"/>
      <c r="P3110" s="67"/>
    </row>
    <row r="3111" spans="15:16" x14ac:dyDescent="0.2">
      <c r="O3111" s="67"/>
      <c r="P3111" s="67"/>
    </row>
    <row r="3112" spans="15:16" x14ac:dyDescent="0.2">
      <c r="O3112" s="67"/>
      <c r="P3112" s="67"/>
    </row>
    <row r="3113" spans="15:16" x14ac:dyDescent="0.2">
      <c r="O3113" s="67"/>
      <c r="P3113" s="67"/>
    </row>
    <row r="3114" spans="15:16" x14ac:dyDescent="0.2">
      <c r="O3114" s="67"/>
      <c r="P3114" s="67"/>
    </row>
    <row r="3115" spans="15:16" x14ac:dyDescent="0.2">
      <c r="O3115" s="67"/>
      <c r="P3115" s="67"/>
    </row>
    <row r="3116" spans="15:16" x14ac:dyDescent="0.2">
      <c r="O3116" s="67"/>
      <c r="P3116" s="67"/>
    </row>
    <row r="3117" spans="15:16" x14ac:dyDescent="0.2">
      <c r="O3117" s="67"/>
      <c r="P3117" s="67"/>
    </row>
    <row r="3118" spans="15:16" x14ac:dyDescent="0.2">
      <c r="O3118" s="67"/>
      <c r="P3118" s="67"/>
    </row>
    <row r="3119" spans="15:16" x14ac:dyDescent="0.2">
      <c r="O3119" s="67"/>
      <c r="P3119" s="67"/>
    </row>
    <row r="3120" spans="15:16" x14ac:dyDescent="0.2">
      <c r="O3120" s="67"/>
      <c r="P3120" s="67"/>
    </row>
    <row r="3121" spans="15:16" x14ac:dyDescent="0.2">
      <c r="O3121" s="67"/>
      <c r="P3121" s="67"/>
    </row>
    <row r="3122" spans="15:16" x14ac:dyDescent="0.2">
      <c r="O3122" s="67"/>
      <c r="P3122" s="67"/>
    </row>
    <row r="3123" spans="15:16" x14ac:dyDescent="0.2">
      <c r="O3123" s="67"/>
      <c r="P3123" s="67"/>
    </row>
    <row r="3124" spans="15:16" x14ac:dyDescent="0.2">
      <c r="O3124" s="67"/>
      <c r="P3124" s="67"/>
    </row>
    <row r="3125" spans="15:16" x14ac:dyDescent="0.2">
      <c r="O3125" s="67"/>
      <c r="P3125" s="67"/>
    </row>
    <row r="3126" spans="15:16" x14ac:dyDescent="0.2">
      <c r="O3126" s="67"/>
      <c r="P3126" s="67"/>
    </row>
    <row r="3127" spans="15:16" x14ac:dyDescent="0.2">
      <c r="O3127" s="67"/>
      <c r="P3127" s="67"/>
    </row>
    <row r="3128" spans="15:16" x14ac:dyDescent="0.2">
      <c r="O3128" s="67"/>
      <c r="P3128" s="67"/>
    </row>
    <row r="3129" spans="15:16" x14ac:dyDescent="0.2">
      <c r="O3129" s="67"/>
      <c r="P3129" s="67"/>
    </row>
    <row r="3130" spans="15:16" x14ac:dyDescent="0.2">
      <c r="O3130" s="67"/>
      <c r="P3130" s="67"/>
    </row>
    <row r="3131" spans="15:16" x14ac:dyDescent="0.2">
      <c r="O3131" s="67"/>
      <c r="P3131" s="67"/>
    </row>
    <row r="3132" spans="15:16" x14ac:dyDescent="0.2">
      <c r="O3132" s="67"/>
      <c r="P3132" s="67"/>
    </row>
    <row r="3133" spans="15:16" x14ac:dyDescent="0.2">
      <c r="O3133" s="67"/>
      <c r="P3133" s="67"/>
    </row>
    <row r="3134" spans="15:16" x14ac:dyDescent="0.2">
      <c r="O3134" s="67"/>
      <c r="P3134" s="67"/>
    </row>
    <row r="3135" spans="15:16" x14ac:dyDescent="0.2">
      <c r="O3135" s="67"/>
      <c r="P3135" s="67"/>
    </row>
    <row r="3136" spans="15:16" x14ac:dyDescent="0.2">
      <c r="O3136" s="67"/>
      <c r="P3136" s="67"/>
    </row>
    <row r="3137" spans="15:16" x14ac:dyDescent="0.2">
      <c r="O3137" s="67"/>
      <c r="P3137" s="67"/>
    </row>
    <row r="3138" spans="15:16" x14ac:dyDescent="0.2">
      <c r="O3138" s="67"/>
      <c r="P3138" s="67"/>
    </row>
    <row r="3139" spans="15:16" x14ac:dyDescent="0.2">
      <c r="O3139" s="67"/>
      <c r="P3139" s="67"/>
    </row>
    <row r="3140" spans="15:16" x14ac:dyDescent="0.2">
      <c r="O3140" s="67"/>
      <c r="P3140" s="67"/>
    </row>
    <row r="3141" spans="15:16" x14ac:dyDescent="0.2">
      <c r="O3141" s="67"/>
      <c r="P3141" s="67"/>
    </row>
    <row r="3142" spans="15:16" x14ac:dyDescent="0.2">
      <c r="O3142" s="67"/>
      <c r="P3142" s="67"/>
    </row>
    <row r="3143" spans="15:16" x14ac:dyDescent="0.2">
      <c r="O3143" s="67"/>
      <c r="P3143" s="67"/>
    </row>
    <row r="3144" spans="15:16" x14ac:dyDescent="0.2">
      <c r="O3144" s="67"/>
      <c r="P3144" s="67"/>
    </row>
    <row r="3145" spans="15:16" x14ac:dyDescent="0.2">
      <c r="O3145" s="67"/>
      <c r="P3145" s="67"/>
    </row>
    <row r="3146" spans="15:16" x14ac:dyDescent="0.2">
      <c r="O3146" s="67"/>
      <c r="P3146" s="67"/>
    </row>
    <row r="3147" spans="15:16" x14ac:dyDescent="0.2">
      <c r="O3147" s="67"/>
      <c r="P3147" s="67"/>
    </row>
    <row r="3148" spans="15:16" x14ac:dyDescent="0.2">
      <c r="O3148" s="67"/>
      <c r="P3148" s="67"/>
    </row>
    <row r="3149" spans="15:16" x14ac:dyDescent="0.2">
      <c r="O3149" s="67"/>
      <c r="P3149" s="67"/>
    </row>
    <row r="3150" spans="15:16" x14ac:dyDescent="0.2">
      <c r="O3150" s="67"/>
      <c r="P3150" s="67"/>
    </row>
    <row r="3151" spans="15:16" x14ac:dyDescent="0.2">
      <c r="O3151" s="67"/>
      <c r="P3151" s="67"/>
    </row>
    <row r="3152" spans="15:16" x14ac:dyDescent="0.2">
      <c r="O3152" s="67"/>
      <c r="P3152" s="67"/>
    </row>
    <row r="3153" spans="15:16" x14ac:dyDescent="0.2">
      <c r="O3153" s="67"/>
      <c r="P3153" s="67"/>
    </row>
    <row r="3154" spans="15:16" x14ac:dyDescent="0.2">
      <c r="O3154" s="67"/>
      <c r="P3154" s="67"/>
    </row>
    <row r="3155" spans="15:16" x14ac:dyDescent="0.2">
      <c r="O3155" s="67"/>
      <c r="P3155" s="67"/>
    </row>
    <row r="3156" spans="15:16" x14ac:dyDescent="0.2">
      <c r="O3156" s="67"/>
      <c r="P3156" s="67"/>
    </row>
    <row r="3157" spans="15:16" x14ac:dyDescent="0.2">
      <c r="O3157" s="67"/>
      <c r="P3157" s="67"/>
    </row>
    <row r="3158" spans="15:16" x14ac:dyDescent="0.2">
      <c r="O3158" s="67"/>
      <c r="P3158" s="67"/>
    </row>
    <row r="3159" spans="15:16" x14ac:dyDescent="0.2">
      <c r="O3159" s="67"/>
      <c r="P3159" s="67"/>
    </row>
    <row r="3160" spans="15:16" x14ac:dyDescent="0.2">
      <c r="O3160" s="67"/>
      <c r="P3160" s="67"/>
    </row>
    <row r="3161" spans="15:16" x14ac:dyDescent="0.2">
      <c r="O3161" s="67"/>
      <c r="P3161" s="67"/>
    </row>
    <row r="3162" spans="15:16" x14ac:dyDescent="0.2">
      <c r="O3162" s="67"/>
      <c r="P3162" s="67"/>
    </row>
    <row r="3163" spans="15:16" x14ac:dyDescent="0.2">
      <c r="O3163" s="67"/>
      <c r="P3163" s="67"/>
    </row>
    <row r="3164" spans="15:16" x14ac:dyDescent="0.2">
      <c r="O3164" s="67"/>
      <c r="P3164" s="67"/>
    </row>
    <row r="3165" spans="15:16" x14ac:dyDescent="0.2">
      <c r="O3165" s="67"/>
      <c r="P3165" s="67"/>
    </row>
    <row r="3166" spans="15:16" x14ac:dyDescent="0.2">
      <c r="O3166" s="67"/>
      <c r="P3166" s="67"/>
    </row>
    <row r="3167" spans="15:16" x14ac:dyDescent="0.2">
      <c r="O3167" s="67"/>
      <c r="P3167" s="67"/>
    </row>
    <row r="3168" spans="15:16" x14ac:dyDescent="0.2">
      <c r="O3168" s="67"/>
      <c r="P3168" s="67"/>
    </row>
    <row r="3169" spans="15:16" x14ac:dyDescent="0.2">
      <c r="O3169" s="67"/>
      <c r="P3169" s="67"/>
    </row>
    <row r="3170" spans="15:16" x14ac:dyDescent="0.2">
      <c r="O3170" s="67"/>
      <c r="P3170" s="67"/>
    </row>
    <row r="3171" spans="15:16" x14ac:dyDescent="0.2">
      <c r="O3171" s="67"/>
      <c r="P3171" s="67"/>
    </row>
    <row r="3172" spans="15:16" x14ac:dyDescent="0.2">
      <c r="O3172" s="67"/>
      <c r="P3172" s="67"/>
    </row>
    <row r="3173" spans="15:16" x14ac:dyDescent="0.2">
      <c r="O3173" s="67"/>
      <c r="P3173" s="67"/>
    </row>
    <row r="3174" spans="15:16" x14ac:dyDescent="0.2">
      <c r="O3174" s="67"/>
      <c r="P3174" s="67"/>
    </row>
    <row r="3175" spans="15:16" x14ac:dyDescent="0.2">
      <c r="O3175" s="67"/>
      <c r="P3175" s="67"/>
    </row>
    <row r="3176" spans="15:16" x14ac:dyDescent="0.2">
      <c r="O3176" s="67"/>
      <c r="P3176" s="67"/>
    </row>
    <row r="3177" spans="15:16" x14ac:dyDescent="0.2">
      <c r="O3177" s="67"/>
      <c r="P3177" s="67"/>
    </row>
    <row r="3178" spans="15:16" x14ac:dyDescent="0.2">
      <c r="O3178" s="67"/>
      <c r="P3178" s="67"/>
    </row>
    <row r="3179" spans="15:16" x14ac:dyDescent="0.2">
      <c r="O3179" s="67"/>
      <c r="P3179" s="67"/>
    </row>
    <row r="3180" spans="15:16" x14ac:dyDescent="0.2">
      <c r="O3180" s="67"/>
      <c r="P3180" s="67"/>
    </row>
    <row r="3181" spans="15:16" x14ac:dyDescent="0.2">
      <c r="O3181" s="67"/>
      <c r="P3181" s="67"/>
    </row>
    <row r="3182" spans="15:16" x14ac:dyDescent="0.2">
      <c r="O3182" s="67"/>
      <c r="P3182" s="67"/>
    </row>
    <row r="3183" spans="15:16" x14ac:dyDescent="0.2">
      <c r="O3183" s="67"/>
      <c r="P3183" s="67"/>
    </row>
    <row r="3184" spans="15:16" x14ac:dyDescent="0.2">
      <c r="O3184" s="67"/>
      <c r="P3184" s="67"/>
    </row>
    <row r="3185" spans="15:16" x14ac:dyDescent="0.2">
      <c r="O3185" s="67"/>
      <c r="P3185" s="67"/>
    </row>
    <row r="3186" spans="15:16" x14ac:dyDescent="0.2">
      <c r="O3186" s="67"/>
      <c r="P3186" s="67"/>
    </row>
    <row r="3187" spans="15:16" x14ac:dyDescent="0.2">
      <c r="O3187" s="67"/>
      <c r="P3187" s="67"/>
    </row>
    <row r="3188" spans="15:16" x14ac:dyDescent="0.2">
      <c r="O3188" s="67"/>
      <c r="P3188" s="67"/>
    </row>
    <row r="3189" spans="15:16" x14ac:dyDescent="0.2">
      <c r="O3189" s="67"/>
      <c r="P3189" s="67"/>
    </row>
    <row r="3190" spans="15:16" x14ac:dyDescent="0.2">
      <c r="O3190" s="67"/>
      <c r="P3190" s="67"/>
    </row>
    <row r="3191" spans="15:16" x14ac:dyDescent="0.2">
      <c r="O3191" s="67"/>
      <c r="P3191" s="67"/>
    </row>
    <row r="3192" spans="15:16" x14ac:dyDescent="0.2">
      <c r="O3192" s="67"/>
      <c r="P3192" s="67"/>
    </row>
    <row r="3193" spans="15:16" x14ac:dyDescent="0.2">
      <c r="O3193" s="67"/>
      <c r="P3193" s="67"/>
    </row>
    <row r="3194" spans="15:16" x14ac:dyDescent="0.2">
      <c r="O3194" s="67"/>
      <c r="P3194" s="67"/>
    </row>
    <row r="3195" spans="15:16" x14ac:dyDescent="0.2">
      <c r="O3195" s="67"/>
      <c r="P3195" s="67"/>
    </row>
    <row r="3196" spans="15:16" x14ac:dyDescent="0.2">
      <c r="O3196" s="67"/>
      <c r="P3196" s="67"/>
    </row>
    <row r="3197" spans="15:16" x14ac:dyDescent="0.2">
      <c r="O3197" s="67"/>
      <c r="P3197" s="67"/>
    </row>
    <row r="3198" spans="15:16" x14ac:dyDescent="0.2">
      <c r="O3198" s="67"/>
      <c r="P3198" s="67"/>
    </row>
    <row r="3199" spans="15:16" x14ac:dyDescent="0.2">
      <c r="O3199" s="67"/>
      <c r="P3199" s="67"/>
    </row>
    <row r="3200" spans="15:16" x14ac:dyDescent="0.2">
      <c r="O3200" s="67"/>
      <c r="P3200" s="67"/>
    </row>
    <row r="3201" spans="15:16" x14ac:dyDescent="0.2">
      <c r="O3201" s="67"/>
      <c r="P3201" s="67"/>
    </row>
    <row r="3202" spans="15:16" x14ac:dyDescent="0.2">
      <c r="O3202" s="67"/>
      <c r="P3202" s="67"/>
    </row>
    <row r="3203" spans="15:16" x14ac:dyDescent="0.2">
      <c r="O3203" s="67"/>
      <c r="P3203" s="67"/>
    </row>
    <row r="3204" spans="15:16" x14ac:dyDescent="0.2">
      <c r="O3204" s="67"/>
      <c r="P3204" s="67"/>
    </row>
    <row r="3205" spans="15:16" x14ac:dyDescent="0.2">
      <c r="O3205" s="67"/>
      <c r="P3205" s="67"/>
    </row>
    <row r="3206" spans="15:16" x14ac:dyDescent="0.2">
      <c r="O3206" s="67"/>
      <c r="P3206" s="67"/>
    </row>
    <row r="3207" spans="15:16" x14ac:dyDescent="0.2">
      <c r="O3207" s="67"/>
      <c r="P3207" s="67"/>
    </row>
    <row r="3208" spans="15:16" x14ac:dyDescent="0.2">
      <c r="O3208" s="67"/>
      <c r="P3208" s="67"/>
    </row>
    <row r="3209" spans="15:16" x14ac:dyDescent="0.2">
      <c r="O3209" s="67"/>
      <c r="P3209" s="67"/>
    </row>
    <row r="3210" spans="15:16" x14ac:dyDescent="0.2">
      <c r="O3210" s="67"/>
      <c r="P3210" s="67"/>
    </row>
    <row r="3211" spans="15:16" x14ac:dyDescent="0.2">
      <c r="O3211" s="67"/>
      <c r="P3211" s="67"/>
    </row>
    <row r="3212" spans="15:16" x14ac:dyDescent="0.2">
      <c r="O3212" s="67"/>
      <c r="P3212" s="67"/>
    </row>
    <row r="3213" spans="15:16" x14ac:dyDescent="0.2">
      <c r="O3213" s="67"/>
      <c r="P3213" s="67"/>
    </row>
    <row r="3214" spans="15:16" x14ac:dyDescent="0.2">
      <c r="O3214" s="67"/>
      <c r="P3214" s="67"/>
    </row>
    <row r="3215" spans="15:16" x14ac:dyDescent="0.2">
      <c r="O3215" s="67"/>
      <c r="P3215" s="67"/>
    </row>
    <row r="3216" spans="15:16" x14ac:dyDescent="0.2">
      <c r="O3216" s="67"/>
      <c r="P3216" s="67"/>
    </row>
    <row r="3217" spans="15:16" x14ac:dyDescent="0.2">
      <c r="O3217" s="67"/>
      <c r="P3217" s="67"/>
    </row>
    <row r="3218" spans="15:16" x14ac:dyDescent="0.2">
      <c r="O3218" s="67"/>
      <c r="P3218" s="67"/>
    </row>
    <row r="3219" spans="15:16" x14ac:dyDescent="0.2">
      <c r="O3219" s="67"/>
      <c r="P3219" s="67"/>
    </row>
    <row r="3220" spans="15:16" x14ac:dyDescent="0.2">
      <c r="O3220" s="67"/>
      <c r="P3220" s="67"/>
    </row>
    <row r="3221" spans="15:16" x14ac:dyDescent="0.2">
      <c r="O3221" s="67"/>
      <c r="P3221" s="67"/>
    </row>
    <row r="3222" spans="15:16" x14ac:dyDescent="0.2">
      <c r="O3222" s="67"/>
      <c r="P3222" s="67"/>
    </row>
    <row r="3223" spans="15:16" x14ac:dyDescent="0.2">
      <c r="O3223" s="67"/>
      <c r="P3223" s="67"/>
    </row>
    <row r="3224" spans="15:16" x14ac:dyDescent="0.2">
      <c r="O3224" s="67"/>
      <c r="P3224" s="67"/>
    </row>
    <row r="3225" spans="15:16" x14ac:dyDescent="0.2">
      <c r="O3225" s="67"/>
      <c r="P3225" s="67"/>
    </row>
    <row r="3226" spans="15:16" x14ac:dyDescent="0.2">
      <c r="O3226" s="67"/>
      <c r="P3226" s="67"/>
    </row>
    <row r="3227" spans="15:16" x14ac:dyDescent="0.2">
      <c r="O3227" s="67"/>
      <c r="P3227" s="67"/>
    </row>
    <row r="3228" spans="15:16" x14ac:dyDescent="0.2">
      <c r="O3228" s="67"/>
      <c r="P3228" s="67"/>
    </row>
    <row r="3229" spans="15:16" x14ac:dyDescent="0.2">
      <c r="O3229" s="67"/>
      <c r="P3229" s="67"/>
    </row>
    <row r="3230" spans="15:16" x14ac:dyDescent="0.2">
      <c r="O3230" s="67"/>
      <c r="P3230" s="67"/>
    </row>
    <row r="3231" spans="15:16" x14ac:dyDescent="0.2">
      <c r="O3231" s="67"/>
      <c r="P3231" s="67"/>
    </row>
    <row r="3232" spans="15:16" x14ac:dyDescent="0.2">
      <c r="O3232" s="67"/>
      <c r="P3232" s="67"/>
    </row>
    <row r="3233" spans="15:16" x14ac:dyDescent="0.2">
      <c r="O3233" s="67"/>
      <c r="P3233" s="67"/>
    </row>
    <row r="3234" spans="15:16" x14ac:dyDescent="0.2">
      <c r="O3234" s="67"/>
      <c r="P3234" s="67"/>
    </row>
    <row r="3235" spans="15:16" x14ac:dyDescent="0.2">
      <c r="O3235" s="67"/>
      <c r="P3235" s="67"/>
    </row>
    <row r="3236" spans="15:16" x14ac:dyDescent="0.2">
      <c r="O3236" s="67"/>
      <c r="P3236" s="67"/>
    </row>
    <row r="3237" spans="15:16" x14ac:dyDescent="0.2">
      <c r="O3237" s="67"/>
      <c r="P3237" s="67"/>
    </row>
    <row r="3238" spans="15:16" x14ac:dyDescent="0.2">
      <c r="O3238" s="67"/>
      <c r="P3238" s="67"/>
    </row>
    <row r="3239" spans="15:16" x14ac:dyDescent="0.2">
      <c r="O3239" s="67"/>
      <c r="P3239" s="67"/>
    </row>
    <row r="3240" spans="15:16" x14ac:dyDescent="0.2">
      <c r="O3240" s="67"/>
      <c r="P3240" s="67"/>
    </row>
    <row r="3241" spans="15:16" x14ac:dyDescent="0.2">
      <c r="O3241" s="67"/>
      <c r="P3241" s="67"/>
    </row>
    <row r="3242" spans="15:16" x14ac:dyDescent="0.2">
      <c r="O3242" s="67"/>
      <c r="P3242" s="67"/>
    </row>
    <row r="3243" spans="15:16" x14ac:dyDescent="0.2">
      <c r="O3243" s="67"/>
      <c r="P3243" s="67"/>
    </row>
    <row r="3244" spans="15:16" x14ac:dyDescent="0.2">
      <c r="O3244" s="67"/>
      <c r="P3244" s="67"/>
    </row>
    <row r="3245" spans="15:16" x14ac:dyDescent="0.2">
      <c r="O3245" s="67"/>
      <c r="P3245" s="67"/>
    </row>
    <row r="3246" spans="15:16" x14ac:dyDescent="0.2">
      <c r="O3246" s="67"/>
      <c r="P3246" s="67"/>
    </row>
    <row r="3247" spans="15:16" x14ac:dyDescent="0.2">
      <c r="O3247" s="67"/>
      <c r="P3247" s="67"/>
    </row>
    <row r="3248" spans="15:16" x14ac:dyDescent="0.2">
      <c r="O3248" s="67"/>
      <c r="P3248" s="67"/>
    </row>
    <row r="3249" spans="15:16" x14ac:dyDescent="0.2">
      <c r="O3249" s="67"/>
      <c r="P3249" s="67"/>
    </row>
    <row r="3250" spans="15:16" x14ac:dyDescent="0.2">
      <c r="O3250" s="67"/>
      <c r="P3250" s="67"/>
    </row>
    <row r="3251" spans="15:16" x14ac:dyDescent="0.2">
      <c r="O3251" s="67"/>
      <c r="P3251" s="67"/>
    </row>
    <row r="3252" spans="15:16" x14ac:dyDescent="0.2">
      <c r="O3252" s="67"/>
      <c r="P3252" s="67"/>
    </row>
    <row r="3253" spans="15:16" x14ac:dyDescent="0.2">
      <c r="O3253" s="67"/>
      <c r="P3253" s="67"/>
    </row>
    <row r="3254" spans="15:16" x14ac:dyDescent="0.2">
      <c r="O3254" s="67"/>
      <c r="P3254" s="67"/>
    </row>
    <row r="3255" spans="15:16" x14ac:dyDescent="0.2">
      <c r="O3255" s="67"/>
      <c r="P3255" s="67"/>
    </row>
    <row r="3256" spans="15:16" x14ac:dyDescent="0.2">
      <c r="O3256" s="67"/>
      <c r="P3256" s="67"/>
    </row>
    <row r="3257" spans="15:16" x14ac:dyDescent="0.2">
      <c r="O3257" s="67"/>
      <c r="P3257" s="67"/>
    </row>
    <row r="3258" spans="15:16" x14ac:dyDescent="0.2">
      <c r="O3258" s="67"/>
      <c r="P3258" s="67"/>
    </row>
    <row r="3259" spans="15:16" x14ac:dyDescent="0.2">
      <c r="O3259" s="67"/>
      <c r="P3259" s="67"/>
    </row>
    <row r="3260" spans="15:16" x14ac:dyDescent="0.2">
      <c r="O3260" s="67"/>
      <c r="P3260" s="67"/>
    </row>
    <row r="3261" spans="15:16" x14ac:dyDescent="0.2">
      <c r="O3261" s="67"/>
      <c r="P3261" s="67"/>
    </row>
    <row r="3262" spans="15:16" x14ac:dyDescent="0.2">
      <c r="O3262" s="67"/>
      <c r="P3262" s="67"/>
    </row>
    <row r="3263" spans="15:16" x14ac:dyDescent="0.2">
      <c r="O3263" s="67"/>
      <c r="P3263" s="67"/>
    </row>
    <row r="3264" spans="15:16" x14ac:dyDescent="0.2">
      <c r="O3264" s="67"/>
      <c r="P3264" s="67"/>
    </row>
    <row r="3265" spans="15:16" x14ac:dyDescent="0.2">
      <c r="O3265" s="67"/>
      <c r="P3265" s="67"/>
    </row>
    <row r="3266" spans="15:16" x14ac:dyDescent="0.2">
      <c r="O3266" s="67"/>
      <c r="P3266" s="67"/>
    </row>
    <row r="3267" spans="15:16" x14ac:dyDescent="0.2">
      <c r="O3267" s="67"/>
      <c r="P3267" s="67"/>
    </row>
    <row r="3268" spans="15:16" x14ac:dyDescent="0.2">
      <c r="O3268" s="67"/>
      <c r="P3268" s="67"/>
    </row>
    <row r="3269" spans="15:16" x14ac:dyDescent="0.2">
      <c r="O3269" s="67"/>
      <c r="P3269" s="67"/>
    </row>
    <row r="3270" spans="15:16" x14ac:dyDescent="0.2">
      <c r="O3270" s="67"/>
      <c r="P3270" s="67"/>
    </row>
    <row r="3271" spans="15:16" x14ac:dyDescent="0.2">
      <c r="O3271" s="67"/>
      <c r="P3271" s="67"/>
    </row>
    <row r="3272" spans="15:16" x14ac:dyDescent="0.2">
      <c r="O3272" s="67"/>
      <c r="P3272" s="67"/>
    </row>
    <row r="3273" spans="15:16" x14ac:dyDescent="0.2">
      <c r="O3273" s="67"/>
      <c r="P3273" s="67"/>
    </row>
    <row r="3274" spans="15:16" x14ac:dyDescent="0.2">
      <c r="O3274" s="67"/>
      <c r="P3274" s="67"/>
    </row>
    <row r="3275" spans="15:16" x14ac:dyDescent="0.2">
      <c r="O3275" s="67"/>
      <c r="P3275" s="67"/>
    </row>
    <row r="3276" spans="15:16" x14ac:dyDescent="0.2">
      <c r="O3276" s="67"/>
      <c r="P3276" s="67"/>
    </row>
    <row r="3277" spans="15:16" x14ac:dyDescent="0.2">
      <c r="O3277" s="67"/>
      <c r="P3277" s="67"/>
    </row>
    <row r="3278" spans="15:16" x14ac:dyDescent="0.2">
      <c r="O3278" s="67"/>
      <c r="P3278" s="67"/>
    </row>
    <row r="3279" spans="15:16" x14ac:dyDescent="0.2">
      <c r="O3279" s="67"/>
      <c r="P3279" s="67"/>
    </row>
    <row r="3280" spans="15:16" x14ac:dyDescent="0.2">
      <c r="O3280" s="67"/>
      <c r="P3280" s="67"/>
    </row>
    <row r="3281" spans="15:16" x14ac:dyDescent="0.2">
      <c r="O3281" s="67"/>
      <c r="P3281" s="67"/>
    </row>
    <row r="3282" spans="15:16" x14ac:dyDescent="0.2">
      <c r="O3282" s="67"/>
      <c r="P3282" s="67"/>
    </row>
    <row r="3283" spans="15:16" x14ac:dyDescent="0.2">
      <c r="O3283" s="67"/>
      <c r="P3283" s="67"/>
    </row>
    <row r="3284" spans="15:16" x14ac:dyDescent="0.2">
      <c r="O3284" s="67"/>
      <c r="P3284" s="67"/>
    </row>
    <row r="3285" spans="15:16" x14ac:dyDescent="0.2">
      <c r="O3285" s="67"/>
      <c r="P3285" s="67"/>
    </row>
    <row r="3286" spans="15:16" x14ac:dyDescent="0.2">
      <c r="O3286" s="67"/>
      <c r="P3286" s="67"/>
    </row>
    <row r="3287" spans="15:16" x14ac:dyDescent="0.2">
      <c r="O3287" s="67"/>
      <c r="P3287" s="67"/>
    </row>
    <row r="3288" spans="15:16" x14ac:dyDescent="0.2">
      <c r="O3288" s="67"/>
      <c r="P3288" s="67"/>
    </row>
    <row r="3289" spans="15:16" x14ac:dyDescent="0.2">
      <c r="O3289" s="67"/>
      <c r="P3289" s="67"/>
    </row>
    <row r="3290" spans="15:16" x14ac:dyDescent="0.2">
      <c r="O3290" s="67"/>
      <c r="P3290" s="67"/>
    </row>
    <row r="3291" spans="15:16" x14ac:dyDescent="0.2">
      <c r="O3291" s="67"/>
      <c r="P3291" s="67"/>
    </row>
    <row r="3292" spans="15:16" x14ac:dyDescent="0.2">
      <c r="O3292" s="67"/>
      <c r="P3292" s="67"/>
    </row>
    <row r="3293" spans="15:16" x14ac:dyDescent="0.2">
      <c r="O3293" s="67"/>
      <c r="P3293" s="67"/>
    </row>
    <row r="3294" spans="15:16" x14ac:dyDescent="0.2">
      <c r="O3294" s="67"/>
      <c r="P3294" s="67"/>
    </row>
    <row r="3295" spans="15:16" x14ac:dyDescent="0.2">
      <c r="O3295" s="67"/>
      <c r="P3295" s="67"/>
    </row>
    <row r="3296" spans="15:16" x14ac:dyDescent="0.2">
      <c r="O3296" s="67"/>
      <c r="P3296" s="67"/>
    </row>
    <row r="3297" spans="15:16" x14ac:dyDescent="0.2">
      <c r="O3297" s="67"/>
      <c r="P3297" s="67"/>
    </row>
    <row r="3298" spans="15:16" x14ac:dyDescent="0.2">
      <c r="O3298" s="67"/>
      <c r="P3298" s="67"/>
    </row>
    <row r="3299" spans="15:16" x14ac:dyDescent="0.2">
      <c r="O3299" s="67"/>
      <c r="P3299" s="67"/>
    </row>
    <row r="3300" spans="15:16" x14ac:dyDescent="0.2">
      <c r="O3300" s="67"/>
      <c r="P3300" s="67"/>
    </row>
    <row r="3301" spans="15:16" x14ac:dyDescent="0.2">
      <c r="O3301" s="67"/>
      <c r="P3301" s="67"/>
    </row>
    <row r="3302" spans="15:16" x14ac:dyDescent="0.2">
      <c r="O3302" s="67"/>
      <c r="P3302" s="67"/>
    </row>
    <row r="3303" spans="15:16" x14ac:dyDescent="0.2">
      <c r="O3303" s="67"/>
      <c r="P3303" s="67"/>
    </row>
    <row r="3304" spans="15:16" x14ac:dyDescent="0.2">
      <c r="O3304" s="67"/>
      <c r="P3304" s="67"/>
    </row>
    <row r="3305" spans="15:16" x14ac:dyDescent="0.2">
      <c r="O3305" s="67"/>
      <c r="P3305" s="67"/>
    </row>
    <row r="3306" spans="15:16" x14ac:dyDescent="0.2">
      <c r="O3306" s="67"/>
      <c r="P3306" s="67"/>
    </row>
    <row r="3307" spans="15:16" x14ac:dyDescent="0.2">
      <c r="O3307" s="67"/>
      <c r="P3307" s="67"/>
    </row>
    <row r="3308" spans="15:16" x14ac:dyDescent="0.2">
      <c r="O3308" s="67"/>
      <c r="P3308" s="67"/>
    </row>
    <row r="3309" spans="15:16" x14ac:dyDescent="0.2">
      <c r="O3309" s="67"/>
      <c r="P3309" s="67"/>
    </row>
    <row r="3310" spans="15:16" x14ac:dyDescent="0.2">
      <c r="O3310" s="67"/>
      <c r="P3310" s="67"/>
    </row>
    <row r="3311" spans="15:16" x14ac:dyDescent="0.2">
      <c r="O3311" s="67"/>
      <c r="P3311" s="67"/>
    </row>
    <row r="3312" spans="15:16" x14ac:dyDescent="0.2">
      <c r="O3312" s="67"/>
      <c r="P3312" s="67"/>
    </row>
    <row r="3313" spans="15:16" x14ac:dyDescent="0.2">
      <c r="O3313" s="67"/>
      <c r="P3313" s="67"/>
    </row>
    <row r="3314" spans="15:16" x14ac:dyDescent="0.2">
      <c r="O3314" s="67"/>
      <c r="P3314" s="67"/>
    </row>
    <row r="3315" spans="15:16" x14ac:dyDescent="0.2">
      <c r="O3315" s="67"/>
      <c r="P3315" s="67"/>
    </row>
    <row r="3316" spans="15:16" x14ac:dyDescent="0.2">
      <c r="O3316" s="67"/>
      <c r="P3316" s="67"/>
    </row>
    <row r="3317" spans="15:16" x14ac:dyDescent="0.2">
      <c r="O3317" s="67"/>
      <c r="P3317" s="67"/>
    </row>
    <row r="3318" spans="15:16" x14ac:dyDescent="0.2">
      <c r="O3318" s="67"/>
      <c r="P3318" s="67"/>
    </row>
    <row r="3319" spans="15:16" x14ac:dyDescent="0.2">
      <c r="O3319" s="67"/>
      <c r="P3319" s="67"/>
    </row>
    <row r="3320" spans="15:16" x14ac:dyDescent="0.2">
      <c r="O3320" s="67"/>
      <c r="P3320" s="67"/>
    </row>
    <row r="3321" spans="15:16" x14ac:dyDescent="0.2">
      <c r="O3321" s="67"/>
      <c r="P3321" s="67"/>
    </row>
    <row r="3322" spans="15:16" x14ac:dyDescent="0.2">
      <c r="O3322" s="67"/>
      <c r="P3322" s="67"/>
    </row>
    <row r="3323" spans="15:16" x14ac:dyDescent="0.2">
      <c r="O3323" s="67"/>
      <c r="P3323" s="67"/>
    </row>
    <row r="3324" spans="15:16" x14ac:dyDescent="0.2">
      <c r="O3324" s="67"/>
      <c r="P3324" s="67"/>
    </row>
    <row r="3325" spans="15:16" x14ac:dyDescent="0.2">
      <c r="O3325" s="67"/>
      <c r="P3325" s="67"/>
    </row>
    <row r="3326" spans="15:16" x14ac:dyDescent="0.2">
      <c r="O3326" s="67"/>
      <c r="P3326" s="67"/>
    </row>
    <row r="3327" spans="15:16" x14ac:dyDescent="0.2">
      <c r="O3327" s="67"/>
      <c r="P3327" s="67"/>
    </row>
    <row r="3328" spans="15:16" x14ac:dyDescent="0.2">
      <c r="O3328" s="67"/>
      <c r="P3328" s="67"/>
    </row>
    <row r="3329" spans="15:16" x14ac:dyDescent="0.2">
      <c r="O3329" s="67"/>
      <c r="P3329" s="67"/>
    </row>
    <row r="3330" spans="15:16" x14ac:dyDescent="0.2">
      <c r="O3330" s="67"/>
      <c r="P3330" s="67"/>
    </row>
    <row r="3331" spans="15:16" x14ac:dyDescent="0.2">
      <c r="O3331" s="67"/>
      <c r="P3331" s="67"/>
    </row>
    <row r="3332" spans="15:16" x14ac:dyDescent="0.2">
      <c r="O3332" s="67"/>
      <c r="P3332" s="67"/>
    </row>
    <row r="3333" spans="15:16" x14ac:dyDescent="0.2">
      <c r="O3333" s="67"/>
      <c r="P3333" s="67"/>
    </row>
    <row r="3334" spans="15:16" x14ac:dyDescent="0.2">
      <c r="O3334" s="67"/>
      <c r="P3334" s="67"/>
    </row>
    <row r="3335" spans="15:16" x14ac:dyDescent="0.2">
      <c r="O3335" s="67"/>
      <c r="P3335" s="67"/>
    </row>
    <row r="3336" spans="15:16" x14ac:dyDescent="0.2">
      <c r="O3336" s="67"/>
      <c r="P3336" s="67"/>
    </row>
    <row r="3337" spans="15:16" x14ac:dyDescent="0.2">
      <c r="O3337" s="67"/>
      <c r="P3337" s="67"/>
    </row>
    <row r="3338" spans="15:16" x14ac:dyDescent="0.2">
      <c r="O3338" s="67"/>
      <c r="P3338" s="67"/>
    </row>
    <row r="3339" spans="15:16" x14ac:dyDescent="0.2">
      <c r="O3339" s="67"/>
      <c r="P3339" s="67"/>
    </row>
    <row r="3340" spans="15:16" x14ac:dyDescent="0.2">
      <c r="O3340" s="67"/>
      <c r="P3340" s="67"/>
    </row>
    <row r="3341" spans="15:16" x14ac:dyDescent="0.2">
      <c r="O3341" s="67"/>
      <c r="P3341" s="67"/>
    </row>
    <row r="3342" spans="15:16" x14ac:dyDescent="0.2">
      <c r="O3342" s="67"/>
      <c r="P3342" s="67"/>
    </row>
    <row r="3343" spans="15:16" x14ac:dyDescent="0.2">
      <c r="O3343" s="67"/>
      <c r="P3343" s="67"/>
    </row>
    <row r="3344" spans="15:16" x14ac:dyDescent="0.2">
      <c r="O3344" s="67"/>
      <c r="P3344" s="67"/>
    </row>
    <row r="3345" spans="15:16" x14ac:dyDescent="0.2">
      <c r="O3345" s="67"/>
      <c r="P3345" s="67"/>
    </row>
    <row r="3346" spans="15:16" x14ac:dyDescent="0.2">
      <c r="O3346" s="67"/>
      <c r="P3346" s="67"/>
    </row>
    <row r="3347" spans="15:16" x14ac:dyDescent="0.2">
      <c r="O3347" s="67"/>
      <c r="P3347" s="67"/>
    </row>
    <row r="3348" spans="15:16" x14ac:dyDescent="0.2">
      <c r="O3348" s="67"/>
      <c r="P3348" s="67"/>
    </row>
    <row r="3349" spans="15:16" x14ac:dyDescent="0.2">
      <c r="O3349" s="67"/>
      <c r="P3349" s="67"/>
    </row>
    <row r="3350" spans="15:16" x14ac:dyDescent="0.2">
      <c r="O3350" s="67"/>
      <c r="P3350" s="67"/>
    </row>
    <row r="3351" spans="15:16" x14ac:dyDescent="0.2">
      <c r="O3351" s="67"/>
      <c r="P3351" s="67"/>
    </row>
    <row r="3352" spans="15:16" x14ac:dyDescent="0.2">
      <c r="O3352" s="67"/>
      <c r="P3352" s="67"/>
    </row>
    <row r="3353" spans="15:16" x14ac:dyDescent="0.2">
      <c r="O3353" s="67"/>
      <c r="P3353" s="67"/>
    </row>
    <row r="3354" spans="15:16" x14ac:dyDescent="0.2">
      <c r="O3354" s="67"/>
      <c r="P3354" s="67"/>
    </row>
    <row r="3355" spans="15:16" x14ac:dyDescent="0.2">
      <c r="O3355" s="67"/>
      <c r="P3355" s="67"/>
    </row>
    <row r="3356" spans="15:16" x14ac:dyDescent="0.2">
      <c r="O3356" s="67"/>
      <c r="P3356" s="67"/>
    </row>
    <row r="3357" spans="15:16" x14ac:dyDescent="0.2">
      <c r="O3357" s="67"/>
      <c r="P3357" s="67"/>
    </row>
    <row r="3358" spans="15:16" x14ac:dyDescent="0.2">
      <c r="O3358" s="67"/>
      <c r="P3358" s="67"/>
    </row>
    <row r="3359" spans="15:16" x14ac:dyDescent="0.2">
      <c r="O3359" s="67"/>
      <c r="P3359" s="67"/>
    </row>
    <row r="3360" spans="15:16" x14ac:dyDescent="0.2">
      <c r="O3360" s="67"/>
      <c r="P3360" s="67"/>
    </row>
    <row r="3361" spans="15:16" x14ac:dyDescent="0.2">
      <c r="O3361" s="67"/>
      <c r="P3361" s="67"/>
    </row>
    <row r="3362" spans="15:16" x14ac:dyDescent="0.2">
      <c r="O3362" s="67"/>
      <c r="P3362" s="67"/>
    </row>
    <row r="3363" spans="15:16" x14ac:dyDescent="0.2">
      <c r="O3363" s="67"/>
      <c r="P3363" s="67"/>
    </row>
    <row r="3364" spans="15:16" x14ac:dyDescent="0.2">
      <c r="O3364" s="67"/>
      <c r="P3364" s="67"/>
    </row>
    <row r="3365" spans="15:16" x14ac:dyDescent="0.2">
      <c r="O3365" s="67"/>
      <c r="P3365" s="67"/>
    </row>
    <row r="3366" spans="15:16" x14ac:dyDescent="0.2">
      <c r="O3366" s="67"/>
      <c r="P3366" s="67"/>
    </row>
    <row r="3367" spans="15:16" x14ac:dyDescent="0.2">
      <c r="O3367" s="67"/>
      <c r="P3367" s="67"/>
    </row>
    <row r="3368" spans="15:16" x14ac:dyDescent="0.2">
      <c r="O3368" s="67"/>
      <c r="P3368" s="67"/>
    </row>
    <row r="3369" spans="15:16" x14ac:dyDescent="0.2">
      <c r="O3369" s="67"/>
      <c r="P3369" s="67"/>
    </row>
    <row r="3370" spans="15:16" x14ac:dyDescent="0.2">
      <c r="O3370" s="67"/>
      <c r="P3370" s="67"/>
    </row>
    <row r="3371" spans="15:16" x14ac:dyDescent="0.2">
      <c r="O3371" s="67"/>
      <c r="P3371" s="67"/>
    </row>
    <row r="3372" spans="15:16" x14ac:dyDescent="0.2">
      <c r="O3372" s="67"/>
      <c r="P3372" s="67"/>
    </row>
    <row r="3373" spans="15:16" x14ac:dyDescent="0.2">
      <c r="O3373" s="67"/>
      <c r="P3373" s="67"/>
    </row>
    <row r="3374" spans="15:16" x14ac:dyDescent="0.2">
      <c r="O3374" s="67"/>
      <c r="P3374" s="67"/>
    </row>
    <row r="3375" spans="15:16" x14ac:dyDescent="0.2">
      <c r="O3375" s="67"/>
      <c r="P3375" s="67"/>
    </row>
    <row r="3376" spans="15:16" x14ac:dyDescent="0.2">
      <c r="O3376" s="67"/>
      <c r="P3376" s="67"/>
    </row>
    <row r="3377" spans="15:16" x14ac:dyDescent="0.2">
      <c r="O3377" s="67"/>
      <c r="P3377" s="67"/>
    </row>
    <row r="3378" spans="15:16" x14ac:dyDescent="0.2">
      <c r="O3378" s="67"/>
      <c r="P3378" s="67"/>
    </row>
    <row r="3379" spans="15:16" x14ac:dyDescent="0.2">
      <c r="O3379" s="67"/>
      <c r="P3379" s="67"/>
    </row>
    <row r="3380" spans="15:16" x14ac:dyDescent="0.2">
      <c r="O3380" s="67"/>
      <c r="P3380" s="67"/>
    </row>
    <row r="3381" spans="15:16" x14ac:dyDescent="0.2">
      <c r="O3381" s="67"/>
      <c r="P3381" s="67"/>
    </row>
    <row r="3382" spans="15:16" x14ac:dyDescent="0.2">
      <c r="O3382" s="67"/>
      <c r="P3382" s="67"/>
    </row>
    <row r="3383" spans="15:16" x14ac:dyDescent="0.2">
      <c r="O3383" s="67"/>
      <c r="P3383" s="67"/>
    </row>
    <row r="3384" spans="15:16" x14ac:dyDescent="0.2">
      <c r="O3384" s="67"/>
      <c r="P3384" s="67"/>
    </row>
    <row r="3385" spans="15:16" x14ac:dyDescent="0.2">
      <c r="O3385" s="67"/>
      <c r="P3385" s="67"/>
    </row>
    <row r="3386" spans="15:16" x14ac:dyDescent="0.2">
      <c r="O3386" s="67"/>
      <c r="P3386" s="67"/>
    </row>
    <row r="3387" spans="15:16" x14ac:dyDescent="0.2">
      <c r="O3387" s="67"/>
      <c r="P3387" s="67"/>
    </row>
    <row r="3388" spans="15:16" x14ac:dyDescent="0.2">
      <c r="O3388" s="67"/>
      <c r="P3388" s="67"/>
    </row>
    <row r="3389" spans="15:16" x14ac:dyDescent="0.2">
      <c r="O3389" s="67"/>
      <c r="P3389" s="67"/>
    </row>
    <row r="3390" spans="15:16" x14ac:dyDescent="0.2">
      <c r="O3390" s="67"/>
      <c r="P3390" s="67"/>
    </row>
    <row r="3391" spans="15:16" x14ac:dyDescent="0.2">
      <c r="O3391" s="67"/>
      <c r="P3391" s="67"/>
    </row>
    <row r="3392" spans="15:16" x14ac:dyDescent="0.2">
      <c r="O3392" s="67"/>
      <c r="P3392" s="67"/>
    </row>
    <row r="3393" spans="15:16" x14ac:dyDescent="0.2">
      <c r="O3393" s="67"/>
      <c r="P3393" s="67"/>
    </row>
    <row r="3394" spans="15:16" x14ac:dyDescent="0.2">
      <c r="O3394" s="67"/>
      <c r="P3394" s="67"/>
    </row>
    <row r="3395" spans="15:16" x14ac:dyDescent="0.2">
      <c r="O3395" s="67"/>
      <c r="P3395" s="67"/>
    </row>
    <row r="3396" spans="15:16" x14ac:dyDescent="0.2">
      <c r="O3396" s="67"/>
      <c r="P3396" s="67"/>
    </row>
    <row r="3397" spans="15:16" x14ac:dyDescent="0.2">
      <c r="O3397" s="67"/>
      <c r="P3397" s="67"/>
    </row>
    <row r="3398" spans="15:16" x14ac:dyDescent="0.2">
      <c r="O3398" s="67"/>
      <c r="P3398" s="67"/>
    </row>
    <row r="3399" spans="15:16" x14ac:dyDescent="0.2">
      <c r="O3399" s="67"/>
      <c r="P3399" s="67"/>
    </row>
    <row r="3400" spans="15:16" x14ac:dyDescent="0.2">
      <c r="O3400" s="67"/>
      <c r="P3400" s="67"/>
    </row>
    <row r="3401" spans="15:16" x14ac:dyDescent="0.2">
      <c r="O3401" s="67"/>
      <c r="P3401" s="67"/>
    </row>
    <row r="3402" spans="15:16" x14ac:dyDescent="0.2">
      <c r="O3402" s="67"/>
      <c r="P3402" s="67"/>
    </row>
    <row r="3403" spans="15:16" x14ac:dyDescent="0.2">
      <c r="O3403" s="67"/>
      <c r="P3403" s="67"/>
    </row>
    <row r="3404" spans="15:16" x14ac:dyDescent="0.2">
      <c r="O3404" s="67"/>
      <c r="P3404" s="67"/>
    </row>
    <row r="3405" spans="15:16" x14ac:dyDescent="0.2">
      <c r="O3405" s="67"/>
      <c r="P3405" s="67"/>
    </row>
    <row r="3406" spans="15:16" x14ac:dyDescent="0.2">
      <c r="O3406" s="67"/>
      <c r="P3406" s="67"/>
    </row>
    <row r="3407" spans="15:16" x14ac:dyDescent="0.2">
      <c r="O3407" s="67"/>
      <c r="P3407" s="67"/>
    </row>
    <row r="3408" spans="15:16" x14ac:dyDescent="0.2">
      <c r="O3408" s="67"/>
      <c r="P3408" s="67"/>
    </row>
    <row r="3409" spans="15:16" x14ac:dyDescent="0.2">
      <c r="O3409" s="67"/>
      <c r="P3409" s="67"/>
    </row>
    <row r="3410" spans="15:16" x14ac:dyDescent="0.2">
      <c r="O3410" s="67"/>
      <c r="P3410" s="67"/>
    </row>
    <row r="3411" spans="15:16" x14ac:dyDescent="0.2">
      <c r="O3411" s="67"/>
      <c r="P3411" s="67"/>
    </row>
    <row r="3412" spans="15:16" x14ac:dyDescent="0.2">
      <c r="O3412" s="67"/>
      <c r="P3412" s="67"/>
    </row>
    <row r="3413" spans="15:16" x14ac:dyDescent="0.2">
      <c r="O3413" s="67"/>
      <c r="P3413" s="67"/>
    </row>
    <row r="3414" spans="15:16" x14ac:dyDescent="0.2">
      <c r="O3414" s="67"/>
      <c r="P3414" s="67"/>
    </row>
    <row r="3415" spans="15:16" x14ac:dyDescent="0.2">
      <c r="O3415" s="67"/>
      <c r="P3415" s="67"/>
    </row>
    <row r="3416" spans="15:16" x14ac:dyDescent="0.2">
      <c r="O3416" s="67"/>
      <c r="P3416" s="67"/>
    </row>
    <row r="3417" spans="15:16" x14ac:dyDescent="0.2">
      <c r="O3417" s="67"/>
      <c r="P3417" s="67"/>
    </row>
    <row r="3418" spans="15:16" x14ac:dyDescent="0.2">
      <c r="O3418" s="67"/>
      <c r="P3418" s="67"/>
    </row>
    <row r="3419" spans="15:16" x14ac:dyDescent="0.2">
      <c r="O3419" s="67"/>
      <c r="P3419" s="67"/>
    </row>
    <row r="3420" spans="15:16" x14ac:dyDescent="0.2">
      <c r="O3420" s="67"/>
      <c r="P3420" s="67"/>
    </row>
    <row r="3421" spans="15:16" x14ac:dyDescent="0.2">
      <c r="O3421" s="67"/>
      <c r="P3421" s="67"/>
    </row>
    <row r="3422" spans="15:16" x14ac:dyDescent="0.2">
      <c r="O3422" s="67"/>
      <c r="P3422" s="67"/>
    </row>
    <row r="3423" spans="15:16" x14ac:dyDescent="0.2">
      <c r="O3423" s="67"/>
      <c r="P3423" s="67"/>
    </row>
    <row r="3424" spans="15:16" x14ac:dyDescent="0.2">
      <c r="O3424" s="67"/>
      <c r="P3424" s="67"/>
    </row>
    <row r="3425" spans="15:16" x14ac:dyDescent="0.2">
      <c r="O3425" s="67"/>
      <c r="P3425" s="67"/>
    </row>
    <row r="3426" spans="15:16" x14ac:dyDescent="0.2">
      <c r="O3426" s="67"/>
      <c r="P3426" s="67"/>
    </row>
    <row r="3427" spans="15:16" x14ac:dyDescent="0.2">
      <c r="O3427" s="67"/>
      <c r="P3427" s="67"/>
    </row>
    <row r="3428" spans="15:16" x14ac:dyDescent="0.2">
      <c r="O3428" s="67"/>
      <c r="P3428" s="67"/>
    </row>
    <row r="3429" spans="15:16" x14ac:dyDescent="0.2">
      <c r="O3429" s="67"/>
      <c r="P3429" s="67"/>
    </row>
    <row r="3430" spans="15:16" x14ac:dyDescent="0.2">
      <c r="O3430" s="67"/>
      <c r="P3430" s="67"/>
    </row>
    <row r="3431" spans="15:16" x14ac:dyDescent="0.2">
      <c r="O3431" s="67"/>
      <c r="P3431" s="67"/>
    </row>
    <row r="3432" spans="15:16" x14ac:dyDescent="0.2">
      <c r="O3432" s="67"/>
      <c r="P3432" s="67"/>
    </row>
    <row r="3433" spans="15:16" x14ac:dyDescent="0.2">
      <c r="O3433" s="67"/>
      <c r="P3433" s="67"/>
    </row>
    <row r="3434" spans="15:16" x14ac:dyDescent="0.2">
      <c r="O3434" s="67"/>
      <c r="P3434" s="67"/>
    </row>
    <row r="3435" spans="15:16" x14ac:dyDescent="0.2">
      <c r="O3435" s="67"/>
      <c r="P3435" s="67"/>
    </row>
    <row r="3436" spans="15:16" x14ac:dyDescent="0.2">
      <c r="O3436" s="67"/>
      <c r="P3436" s="67"/>
    </row>
    <row r="3437" spans="15:16" x14ac:dyDescent="0.2">
      <c r="O3437" s="67"/>
      <c r="P3437" s="67"/>
    </row>
    <row r="3438" spans="15:16" x14ac:dyDescent="0.2">
      <c r="O3438" s="67"/>
      <c r="P3438" s="67"/>
    </row>
    <row r="3439" spans="15:16" x14ac:dyDescent="0.2">
      <c r="O3439" s="67"/>
      <c r="P3439" s="67"/>
    </row>
    <row r="3440" spans="15:16" x14ac:dyDescent="0.2">
      <c r="O3440" s="67"/>
      <c r="P3440" s="67"/>
    </row>
    <row r="3441" spans="15:16" x14ac:dyDescent="0.2">
      <c r="O3441" s="67"/>
      <c r="P3441" s="67"/>
    </row>
    <row r="3442" spans="15:16" x14ac:dyDescent="0.2">
      <c r="O3442" s="67"/>
      <c r="P3442" s="67"/>
    </row>
    <row r="3443" spans="15:16" x14ac:dyDescent="0.2">
      <c r="O3443" s="67"/>
      <c r="P3443" s="67"/>
    </row>
    <row r="3444" spans="15:16" x14ac:dyDescent="0.2">
      <c r="O3444" s="67"/>
      <c r="P3444" s="67"/>
    </row>
    <row r="3445" spans="15:16" x14ac:dyDescent="0.2">
      <c r="O3445" s="67"/>
      <c r="P3445" s="67"/>
    </row>
    <row r="3446" spans="15:16" x14ac:dyDescent="0.2">
      <c r="O3446" s="67"/>
      <c r="P3446" s="67"/>
    </row>
    <row r="3447" spans="15:16" x14ac:dyDescent="0.2">
      <c r="O3447" s="67"/>
      <c r="P3447" s="67"/>
    </row>
    <row r="3448" spans="15:16" x14ac:dyDescent="0.2">
      <c r="O3448" s="67"/>
      <c r="P3448" s="67"/>
    </row>
    <row r="3449" spans="15:16" x14ac:dyDescent="0.2">
      <c r="O3449" s="67"/>
      <c r="P3449" s="67"/>
    </row>
    <row r="3450" spans="15:16" x14ac:dyDescent="0.2">
      <c r="O3450" s="67"/>
      <c r="P3450" s="67"/>
    </row>
    <row r="3451" spans="15:16" x14ac:dyDescent="0.2">
      <c r="O3451" s="67"/>
      <c r="P3451" s="67"/>
    </row>
    <row r="3452" spans="15:16" x14ac:dyDescent="0.2">
      <c r="O3452" s="67"/>
      <c r="P3452" s="67"/>
    </row>
    <row r="3453" spans="15:16" x14ac:dyDescent="0.2">
      <c r="O3453" s="67"/>
      <c r="P3453" s="67"/>
    </row>
    <row r="3454" spans="15:16" x14ac:dyDescent="0.2">
      <c r="O3454" s="67"/>
      <c r="P3454" s="67"/>
    </row>
    <row r="3455" spans="15:16" x14ac:dyDescent="0.2">
      <c r="O3455" s="67"/>
      <c r="P3455" s="67"/>
    </row>
    <row r="3456" spans="15:16" x14ac:dyDescent="0.2">
      <c r="O3456" s="67"/>
      <c r="P3456" s="67"/>
    </row>
    <row r="3457" spans="15:16" x14ac:dyDescent="0.2">
      <c r="O3457" s="67"/>
      <c r="P3457" s="67"/>
    </row>
    <row r="3458" spans="15:16" x14ac:dyDescent="0.2">
      <c r="O3458" s="67"/>
      <c r="P3458" s="67"/>
    </row>
    <row r="3459" spans="15:16" x14ac:dyDescent="0.2">
      <c r="O3459" s="67"/>
      <c r="P3459" s="67"/>
    </row>
    <row r="3460" spans="15:16" x14ac:dyDescent="0.2">
      <c r="O3460" s="67"/>
      <c r="P3460" s="67"/>
    </row>
    <row r="3461" spans="15:16" x14ac:dyDescent="0.2">
      <c r="O3461" s="67"/>
      <c r="P3461" s="67"/>
    </row>
    <row r="3462" spans="15:16" x14ac:dyDescent="0.2">
      <c r="O3462" s="67"/>
      <c r="P3462" s="67"/>
    </row>
    <row r="3463" spans="15:16" x14ac:dyDescent="0.2">
      <c r="O3463" s="67"/>
      <c r="P3463" s="67"/>
    </row>
    <row r="3464" spans="15:16" x14ac:dyDescent="0.2">
      <c r="O3464" s="67"/>
      <c r="P3464" s="67"/>
    </row>
    <row r="3465" spans="15:16" x14ac:dyDescent="0.2">
      <c r="O3465" s="67"/>
      <c r="P3465" s="67"/>
    </row>
    <row r="3466" spans="15:16" x14ac:dyDescent="0.2">
      <c r="O3466" s="67"/>
      <c r="P3466" s="67"/>
    </row>
    <row r="3467" spans="15:16" x14ac:dyDescent="0.2">
      <c r="O3467" s="67"/>
      <c r="P3467" s="67"/>
    </row>
    <row r="3468" spans="15:16" x14ac:dyDescent="0.2">
      <c r="O3468" s="67"/>
      <c r="P3468" s="67"/>
    </row>
    <row r="3469" spans="15:16" x14ac:dyDescent="0.2">
      <c r="O3469" s="67"/>
      <c r="P3469" s="67"/>
    </row>
    <row r="3470" spans="15:16" x14ac:dyDescent="0.2">
      <c r="O3470" s="67"/>
      <c r="P3470" s="67"/>
    </row>
    <row r="3471" spans="15:16" x14ac:dyDescent="0.2">
      <c r="O3471" s="67"/>
      <c r="P3471" s="67"/>
    </row>
    <row r="3472" spans="15:16" x14ac:dyDescent="0.2">
      <c r="O3472" s="67"/>
      <c r="P3472" s="67"/>
    </row>
    <row r="3473" spans="15:16" x14ac:dyDescent="0.2">
      <c r="O3473" s="67"/>
      <c r="P3473" s="67"/>
    </row>
    <row r="3474" spans="15:16" x14ac:dyDescent="0.2">
      <c r="O3474" s="67"/>
      <c r="P3474" s="67"/>
    </row>
    <row r="3475" spans="15:16" x14ac:dyDescent="0.2">
      <c r="O3475" s="67"/>
      <c r="P3475" s="67"/>
    </row>
    <row r="3476" spans="15:16" x14ac:dyDescent="0.2">
      <c r="O3476" s="67"/>
      <c r="P3476" s="67"/>
    </row>
    <row r="3477" spans="15:16" x14ac:dyDescent="0.2">
      <c r="O3477" s="67"/>
      <c r="P3477" s="67"/>
    </row>
    <row r="3478" spans="15:16" x14ac:dyDescent="0.2">
      <c r="O3478" s="67"/>
      <c r="P3478" s="67"/>
    </row>
    <row r="3479" spans="15:16" x14ac:dyDescent="0.2">
      <c r="O3479" s="67"/>
      <c r="P3479" s="67"/>
    </row>
    <row r="3480" spans="15:16" x14ac:dyDescent="0.2">
      <c r="O3480" s="67"/>
      <c r="P3480" s="67"/>
    </row>
    <row r="3481" spans="15:16" x14ac:dyDescent="0.2">
      <c r="O3481" s="67"/>
      <c r="P3481" s="67"/>
    </row>
    <row r="3482" spans="15:16" x14ac:dyDescent="0.2">
      <c r="O3482" s="67"/>
      <c r="P3482" s="67"/>
    </row>
    <row r="3483" spans="15:16" x14ac:dyDescent="0.2">
      <c r="O3483" s="67"/>
      <c r="P3483" s="67"/>
    </row>
    <row r="3484" spans="15:16" x14ac:dyDescent="0.2">
      <c r="O3484" s="67"/>
      <c r="P3484" s="67"/>
    </row>
    <row r="3485" spans="15:16" x14ac:dyDescent="0.2">
      <c r="O3485" s="67"/>
      <c r="P3485" s="67"/>
    </row>
    <row r="3486" spans="15:16" x14ac:dyDescent="0.2">
      <c r="O3486" s="67"/>
      <c r="P3486" s="67"/>
    </row>
    <row r="3487" spans="15:16" x14ac:dyDescent="0.2">
      <c r="O3487" s="67"/>
      <c r="P3487" s="67"/>
    </row>
    <row r="3488" spans="15:16" x14ac:dyDescent="0.2">
      <c r="O3488" s="67"/>
      <c r="P3488" s="67"/>
    </row>
    <row r="3489" spans="15:16" x14ac:dyDescent="0.2">
      <c r="O3489" s="67"/>
      <c r="P3489" s="67"/>
    </row>
    <row r="3490" spans="15:16" x14ac:dyDescent="0.2">
      <c r="O3490" s="67"/>
      <c r="P3490" s="67"/>
    </row>
    <row r="3491" spans="15:16" x14ac:dyDescent="0.2">
      <c r="O3491" s="67"/>
      <c r="P3491" s="67"/>
    </row>
    <row r="3492" spans="15:16" x14ac:dyDescent="0.2">
      <c r="O3492" s="67"/>
      <c r="P3492" s="67"/>
    </row>
    <row r="3493" spans="15:16" x14ac:dyDescent="0.2">
      <c r="O3493" s="67"/>
      <c r="P3493" s="67"/>
    </row>
    <row r="3494" spans="15:16" x14ac:dyDescent="0.2">
      <c r="O3494" s="67"/>
      <c r="P3494" s="67"/>
    </row>
    <row r="3495" spans="15:16" x14ac:dyDescent="0.2">
      <c r="O3495" s="67"/>
      <c r="P3495" s="67"/>
    </row>
    <row r="3496" spans="15:16" x14ac:dyDescent="0.2">
      <c r="O3496" s="67"/>
      <c r="P3496" s="67"/>
    </row>
    <row r="3497" spans="15:16" x14ac:dyDescent="0.2">
      <c r="O3497" s="67"/>
      <c r="P3497" s="67"/>
    </row>
    <row r="3498" spans="15:16" x14ac:dyDescent="0.2">
      <c r="O3498" s="67"/>
      <c r="P3498" s="67"/>
    </row>
    <row r="3499" spans="15:16" x14ac:dyDescent="0.2">
      <c r="O3499" s="67"/>
      <c r="P3499" s="67"/>
    </row>
    <row r="3500" spans="15:16" x14ac:dyDescent="0.2">
      <c r="O3500" s="67"/>
      <c r="P3500" s="67"/>
    </row>
    <row r="3501" spans="15:16" x14ac:dyDescent="0.2">
      <c r="O3501" s="67"/>
      <c r="P3501" s="67"/>
    </row>
    <row r="3502" spans="15:16" x14ac:dyDescent="0.2">
      <c r="O3502" s="67"/>
      <c r="P3502" s="67"/>
    </row>
    <row r="3503" spans="15:16" x14ac:dyDescent="0.2">
      <c r="O3503" s="67"/>
      <c r="P3503" s="67"/>
    </row>
    <row r="3504" spans="15:16" x14ac:dyDescent="0.2">
      <c r="O3504" s="67"/>
      <c r="P3504" s="67"/>
    </row>
    <row r="3505" spans="15:16" x14ac:dyDescent="0.2">
      <c r="O3505" s="67"/>
      <c r="P3505" s="67"/>
    </row>
    <row r="3506" spans="15:16" x14ac:dyDescent="0.2">
      <c r="O3506" s="67"/>
      <c r="P3506" s="67"/>
    </row>
    <row r="3507" spans="15:16" x14ac:dyDescent="0.2">
      <c r="O3507" s="67"/>
      <c r="P3507" s="67"/>
    </row>
    <row r="3508" spans="15:16" x14ac:dyDescent="0.2">
      <c r="O3508" s="67"/>
      <c r="P3508" s="67"/>
    </row>
    <row r="3509" spans="15:16" x14ac:dyDescent="0.2">
      <c r="O3509" s="67"/>
      <c r="P3509" s="67"/>
    </row>
    <row r="3510" spans="15:16" x14ac:dyDescent="0.2">
      <c r="O3510" s="67"/>
      <c r="P3510" s="67"/>
    </row>
    <row r="3511" spans="15:16" x14ac:dyDescent="0.2">
      <c r="O3511" s="67"/>
      <c r="P3511" s="67"/>
    </row>
    <row r="3512" spans="15:16" x14ac:dyDescent="0.2">
      <c r="O3512" s="67"/>
      <c r="P3512" s="67"/>
    </row>
    <row r="3513" spans="15:16" x14ac:dyDescent="0.2">
      <c r="O3513" s="67"/>
      <c r="P3513" s="67"/>
    </row>
    <row r="3514" spans="15:16" x14ac:dyDescent="0.2">
      <c r="O3514" s="67"/>
      <c r="P3514" s="67"/>
    </row>
    <row r="3515" spans="15:16" x14ac:dyDescent="0.2">
      <c r="O3515" s="67"/>
      <c r="P3515" s="67"/>
    </row>
    <row r="3516" spans="15:16" x14ac:dyDescent="0.2">
      <c r="O3516" s="67"/>
      <c r="P3516" s="67"/>
    </row>
    <row r="3517" spans="15:16" x14ac:dyDescent="0.2">
      <c r="O3517" s="67"/>
      <c r="P3517" s="67"/>
    </row>
    <row r="3518" spans="15:16" x14ac:dyDescent="0.2">
      <c r="O3518" s="67"/>
      <c r="P3518" s="67"/>
    </row>
    <row r="3519" spans="15:16" x14ac:dyDescent="0.2">
      <c r="O3519" s="67"/>
      <c r="P3519" s="67"/>
    </row>
    <row r="3520" spans="15:16" x14ac:dyDescent="0.2">
      <c r="O3520" s="67"/>
      <c r="P3520" s="67"/>
    </row>
    <row r="3521" spans="15:16" x14ac:dyDescent="0.2">
      <c r="O3521" s="67"/>
      <c r="P3521" s="67"/>
    </row>
    <row r="3522" spans="15:16" x14ac:dyDescent="0.2">
      <c r="O3522" s="67"/>
      <c r="P3522" s="67"/>
    </row>
    <row r="3523" spans="15:16" x14ac:dyDescent="0.2">
      <c r="O3523" s="67"/>
      <c r="P3523" s="67"/>
    </row>
    <row r="3524" spans="15:16" x14ac:dyDescent="0.2">
      <c r="O3524" s="67"/>
      <c r="P3524" s="67"/>
    </row>
    <row r="3525" spans="15:16" x14ac:dyDescent="0.2">
      <c r="O3525" s="67"/>
      <c r="P3525" s="67"/>
    </row>
    <row r="3526" spans="15:16" x14ac:dyDescent="0.2">
      <c r="O3526" s="67"/>
      <c r="P3526" s="67"/>
    </row>
    <row r="3527" spans="15:16" x14ac:dyDescent="0.2">
      <c r="O3527" s="67"/>
      <c r="P3527" s="67"/>
    </row>
    <row r="3528" spans="15:16" x14ac:dyDescent="0.2">
      <c r="O3528" s="67"/>
      <c r="P3528" s="67"/>
    </row>
    <row r="3529" spans="15:16" x14ac:dyDescent="0.2">
      <c r="O3529" s="67"/>
      <c r="P3529" s="67"/>
    </row>
    <row r="3530" spans="15:16" x14ac:dyDescent="0.2">
      <c r="O3530" s="67"/>
      <c r="P3530" s="67"/>
    </row>
    <row r="3531" spans="15:16" x14ac:dyDescent="0.2">
      <c r="O3531" s="67"/>
      <c r="P3531" s="67"/>
    </row>
    <row r="3532" spans="15:16" x14ac:dyDescent="0.2">
      <c r="O3532" s="67"/>
      <c r="P3532" s="67"/>
    </row>
    <row r="3533" spans="15:16" x14ac:dyDescent="0.2">
      <c r="O3533" s="67"/>
      <c r="P3533" s="67"/>
    </row>
    <row r="3534" spans="15:16" x14ac:dyDescent="0.2">
      <c r="O3534" s="67"/>
      <c r="P3534" s="67"/>
    </row>
    <row r="3535" spans="15:16" x14ac:dyDescent="0.2">
      <c r="O3535" s="67"/>
      <c r="P3535" s="67"/>
    </row>
    <row r="3536" spans="15:16" x14ac:dyDescent="0.2">
      <c r="O3536" s="67"/>
      <c r="P3536" s="67"/>
    </row>
    <row r="3537" spans="15:16" x14ac:dyDescent="0.2">
      <c r="O3537" s="67"/>
      <c r="P3537" s="67"/>
    </row>
    <row r="3538" spans="15:16" x14ac:dyDescent="0.2">
      <c r="O3538" s="67"/>
      <c r="P3538" s="67"/>
    </row>
    <row r="3539" spans="15:16" x14ac:dyDescent="0.2">
      <c r="O3539" s="67"/>
      <c r="P3539" s="67"/>
    </row>
    <row r="3540" spans="15:16" x14ac:dyDescent="0.2">
      <c r="O3540" s="67"/>
      <c r="P3540" s="67"/>
    </row>
    <row r="3541" spans="15:16" x14ac:dyDescent="0.2">
      <c r="O3541" s="67"/>
      <c r="P3541" s="67"/>
    </row>
    <row r="3542" spans="15:16" x14ac:dyDescent="0.2">
      <c r="O3542" s="67"/>
      <c r="P3542" s="67"/>
    </row>
    <row r="3543" spans="15:16" x14ac:dyDescent="0.2">
      <c r="O3543" s="67"/>
      <c r="P3543" s="67"/>
    </row>
    <row r="3544" spans="15:16" x14ac:dyDescent="0.2">
      <c r="O3544" s="67"/>
      <c r="P3544" s="67"/>
    </row>
    <row r="3545" spans="15:16" x14ac:dyDescent="0.2">
      <c r="O3545" s="67"/>
      <c r="P3545" s="67"/>
    </row>
    <row r="3546" spans="15:16" x14ac:dyDescent="0.2">
      <c r="O3546" s="67"/>
      <c r="P3546" s="67"/>
    </row>
    <row r="3547" spans="15:16" x14ac:dyDescent="0.2">
      <c r="O3547" s="67"/>
      <c r="P3547" s="67"/>
    </row>
    <row r="3548" spans="15:16" x14ac:dyDescent="0.2">
      <c r="O3548" s="67"/>
      <c r="P3548" s="67"/>
    </row>
    <row r="3549" spans="15:16" x14ac:dyDescent="0.2">
      <c r="O3549" s="67"/>
      <c r="P3549" s="67"/>
    </row>
    <row r="3550" spans="15:16" x14ac:dyDescent="0.2">
      <c r="O3550" s="67"/>
      <c r="P3550" s="67"/>
    </row>
    <row r="3551" spans="15:16" x14ac:dyDescent="0.2">
      <c r="O3551" s="67"/>
      <c r="P3551" s="67"/>
    </row>
    <row r="3552" spans="15:16" x14ac:dyDescent="0.2">
      <c r="O3552" s="67"/>
      <c r="P3552" s="67"/>
    </row>
    <row r="3553" spans="15:16" x14ac:dyDescent="0.2">
      <c r="O3553" s="67"/>
      <c r="P3553" s="67"/>
    </row>
    <row r="3554" spans="15:16" x14ac:dyDescent="0.2">
      <c r="O3554" s="67"/>
      <c r="P3554" s="67"/>
    </row>
    <row r="3555" spans="15:16" x14ac:dyDescent="0.2">
      <c r="O3555" s="67"/>
      <c r="P3555" s="67"/>
    </row>
    <row r="3556" spans="15:16" x14ac:dyDescent="0.2">
      <c r="O3556" s="67"/>
      <c r="P3556" s="67"/>
    </row>
    <row r="3557" spans="15:16" x14ac:dyDescent="0.2">
      <c r="O3557" s="67"/>
      <c r="P3557" s="67"/>
    </row>
    <row r="3558" spans="15:16" x14ac:dyDescent="0.2">
      <c r="O3558" s="67"/>
      <c r="P3558" s="67"/>
    </row>
    <row r="3559" spans="15:16" x14ac:dyDescent="0.2">
      <c r="O3559" s="67"/>
      <c r="P3559" s="67"/>
    </row>
    <row r="3560" spans="15:16" x14ac:dyDescent="0.2">
      <c r="O3560" s="67"/>
      <c r="P3560" s="67"/>
    </row>
    <row r="3561" spans="15:16" x14ac:dyDescent="0.2">
      <c r="O3561" s="67"/>
      <c r="P3561" s="67"/>
    </row>
    <row r="3562" spans="15:16" x14ac:dyDescent="0.2">
      <c r="O3562" s="67"/>
      <c r="P3562" s="67"/>
    </row>
    <row r="3563" spans="15:16" x14ac:dyDescent="0.2">
      <c r="O3563" s="67"/>
      <c r="P3563" s="67"/>
    </row>
    <row r="3564" spans="15:16" x14ac:dyDescent="0.2">
      <c r="O3564" s="67"/>
      <c r="P3564" s="67"/>
    </row>
    <row r="3565" spans="15:16" x14ac:dyDescent="0.2">
      <c r="O3565" s="67"/>
      <c r="P3565" s="67"/>
    </row>
    <row r="3566" spans="15:16" x14ac:dyDescent="0.2">
      <c r="O3566" s="67"/>
      <c r="P3566" s="67"/>
    </row>
    <row r="3567" spans="15:16" x14ac:dyDescent="0.2">
      <c r="O3567" s="67"/>
      <c r="P3567" s="67"/>
    </row>
    <row r="3568" spans="15:16" x14ac:dyDescent="0.2">
      <c r="O3568" s="67"/>
      <c r="P3568" s="67"/>
    </row>
    <row r="3569" spans="15:16" x14ac:dyDescent="0.2">
      <c r="O3569" s="67"/>
      <c r="P3569" s="67"/>
    </row>
    <row r="3570" spans="15:16" x14ac:dyDescent="0.2">
      <c r="O3570" s="67"/>
      <c r="P3570" s="67"/>
    </row>
    <row r="3571" spans="15:16" x14ac:dyDescent="0.2">
      <c r="O3571" s="67"/>
      <c r="P3571" s="67"/>
    </row>
    <row r="3572" spans="15:16" x14ac:dyDescent="0.2">
      <c r="O3572" s="67"/>
      <c r="P3572" s="67"/>
    </row>
    <row r="3573" spans="15:16" x14ac:dyDescent="0.2">
      <c r="O3573" s="67"/>
      <c r="P3573" s="67"/>
    </row>
    <row r="3574" spans="15:16" x14ac:dyDescent="0.2">
      <c r="O3574" s="67"/>
      <c r="P3574" s="67"/>
    </row>
    <row r="3575" spans="15:16" x14ac:dyDescent="0.2">
      <c r="O3575" s="67"/>
      <c r="P3575" s="67"/>
    </row>
    <row r="3576" spans="15:16" x14ac:dyDescent="0.2">
      <c r="O3576" s="67"/>
      <c r="P3576" s="67"/>
    </row>
    <row r="3577" spans="15:16" x14ac:dyDescent="0.2">
      <c r="O3577" s="67"/>
      <c r="P3577" s="67"/>
    </row>
    <row r="3578" spans="15:16" x14ac:dyDescent="0.2">
      <c r="O3578" s="67"/>
      <c r="P3578" s="67"/>
    </row>
    <row r="3579" spans="15:16" x14ac:dyDescent="0.2">
      <c r="O3579" s="67"/>
      <c r="P3579" s="67"/>
    </row>
    <row r="3580" spans="15:16" x14ac:dyDescent="0.2">
      <c r="O3580" s="67"/>
      <c r="P3580" s="67"/>
    </row>
    <row r="3581" spans="15:16" x14ac:dyDescent="0.2">
      <c r="O3581" s="67"/>
      <c r="P3581" s="67"/>
    </row>
    <row r="3582" spans="15:16" x14ac:dyDescent="0.2">
      <c r="O3582" s="67"/>
      <c r="P3582" s="67"/>
    </row>
    <row r="3583" spans="15:16" x14ac:dyDescent="0.2">
      <c r="O3583" s="67"/>
      <c r="P3583" s="67"/>
    </row>
    <row r="3584" spans="15:16" x14ac:dyDescent="0.2">
      <c r="O3584" s="67"/>
      <c r="P3584" s="67"/>
    </row>
    <row r="3585" spans="15:16" x14ac:dyDescent="0.2">
      <c r="O3585" s="67"/>
      <c r="P3585" s="67"/>
    </row>
    <row r="3586" spans="15:16" x14ac:dyDescent="0.2">
      <c r="O3586" s="67"/>
      <c r="P3586" s="67"/>
    </row>
    <row r="3587" spans="15:16" x14ac:dyDescent="0.2">
      <c r="O3587" s="67"/>
      <c r="P3587" s="67"/>
    </row>
    <row r="3588" spans="15:16" x14ac:dyDescent="0.2">
      <c r="O3588" s="67"/>
      <c r="P3588" s="67"/>
    </row>
    <row r="3589" spans="15:16" x14ac:dyDescent="0.2">
      <c r="O3589" s="67"/>
      <c r="P3589" s="67"/>
    </row>
    <row r="3590" spans="15:16" x14ac:dyDescent="0.2">
      <c r="O3590" s="67"/>
      <c r="P3590" s="67"/>
    </row>
    <row r="3591" spans="15:16" x14ac:dyDescent="0.2">
      <c r="O3591" s="67"/>
      <c r="P3591" s="67"/>
    </row>
    <row r="3592" spans="15:16" x14ac:dyDescent="0.2">
      <c r="O3592" s="67"/>
      <c r="P3592" s="67"/>
    </row>
    <row r="3593" spans="15:16" x14ac:dyDescent="0.2">
      <c r="O3593" s="67"/>
      <c r="P3593" s="67"/>
    </row>
    <row r="3594" spans="15:16" x14ac:dyDescent="0.2">
      <c r="O3594" s="67"/>
      <c r="P3594" s="67"/>
    </row>
    <row r="3595" spans="15:16" x14ac:dyDescent="0.2">
      <c r="O3595" s="67"/>
      <c r="P3595" s="67"/>
    </row>
    <row r="3596" spans="15:16" x14ac:dyDescent="0.2">
      <c r="O3596" s="67"/>
      <c r="P3596" s="67"/>
    </row>
    <row r="3597" spans="15:16" x14ac:dyDescent="0.2">
      <c r="O3597" s="67"/>
      <c r="P3597" s="67"/>
    </row>
    <row r="3598" spans="15:16" x14ac:dyDescent="0.2">
      <c r="O3598" s="67"/>
      <c r="P3598" s="67"/>
    </row>
    <row r="3599" spans="15:16" x14ac:dyDescent="0.2">
      <c r="O3599" s="67"/>
      <c r="P3599" s="67"/>
    </row>
    <row r="3600" spans="15:16" x14ac:dyDescent="0.2">
      <c r="O3600" s="67"/>
      <c r="P3600" s="67"/>
    </row>
    <row r="3601" spans="15:16" x14ac:dyDescent="0.2">
      <c r="O3601" s="67"/>
      <c r="P3601" s="67"/>
    </row>
    <row r="3602" spans="15:16" x14ac:dyDescent="0.2">
      <c r="O3602" s="67"/>
      <c r="P3602" s="67"/>
    </row>
    <row r="3603" spans="15:16" x14ac:dyDescent="0.2">
      <c r="O3603" s="67"/>
      <c r="P3603" s="67"/>
    </row>
    <row r="3604" spans="15:16" x14ac:dyDescent="0.2">
      <c r="O3604" s="67"/>
      <c r="P3604" s="67"/>
    </row>
    <row r="3605" spans="15:16" x14ac:dyDescent="0.2">
      <c r="O3605" s="67"/>
      <c r="P3605" s="67"/>
    </row>
    <row r="3606" spans="15:16" x14ac:dyDescent="0.2">
      <c r="O3606" s="67"/>
      <c r="P3606" s="67"/>
    </row>
    <row r="3607" spans="15:16" x14ac:dyDescent="0.2">
      <c r="O3607" s="67"/>
      <c r="P3607" s="67"/>
    </row>
    <row r="3608" spans="15:16" x14ac:dyDescent="0.2">
      <c r="O3608" s="67"/>
      <c r="P3608" s="67"/>
    </row>
    <row r="3609" spans="15:16" x14ac:dyDescent="0.2">
      <c r="O3609" s="67"/>
      <c r="P3609" s="67"/>
    </row>
    <row r="3610" spans="15:16" x14ac:dyDescent="0.2">
      <c r="O3610" s="67"/>
      <c r="P3610" s="67"/>
    </row>
    <row r="3611" spans="15:16" x14ac:dyDescent="0.2">
      <c r="O3611" s="67"/>
      <c r="P3611" s="67"/>
    </row>
    <row r="3612" spans="15:16" x14ac:dyDescent="0.2">
      <c r="O3612" s="67"/>
      <c r="P3612" s="67"/>
    </row>
    <row r="3613" spans="15:16" x14ac:dyDescent="0.2">
      <c r="O3613" s="67"/>
      <c r="P3613" s="67"/>
    </row>
    <row r="3614" spans="15:16" x14ac:dyDescent="0.2">
      <c r="O3614" s="67"/>
      <c r="P3614" s="67"/>
    </row>
    <row r="3615" spans="15:16" x14ac:dyDescent="0.2">
      <c r="O3615" s="67"/>
      <c r="P3615" s="67"/>
    </row>
    <row r="3616" spans="15:16" x14ac:dyDescent="0.2">
      <c r="O3616" s="67"/>
      <c r="P3616" s="67"/>
    </row>
    <row r="3617" spans="15:16" x14ac:dyDescent="0.2">
      <c r="O3617" s="67"/>
      <c r="P3617" s="67"/>
    </row>
    <row r="3618" spans="15:16" x14ac:dyDescent="0.2">
      <c r="O3618" s="67"/>
      <c r="P3618" s="67"/>
    </row>
    <row r="3619" spans="15:16" x14ac:dyDescent="0.2">
      <c r="O3619" s="67"/>
      <c r="P3619" s="67"/>
    </row>
    <row r="3620" spans="15:16" x14ac:dyDescent="0.2">
      <c r="O3620" s="67"/>
      <c r="P3620" s="67"/>
    </row>
    <row r="3621" spans="15:16" x14ac:dyDescent="0.2">
      <c r="O3621" s="67"/>
      <c r="P3621" s="67"/>
    </row>
    <row r="3622" spans="15:16" x14ac:dyDescent="0.2">
      <c r="O3622" s="67"/>
      <c r="P3622" s="67"/>
    </row>
    <row r="3623" spans="15:16" x14ac:dyDescent="0.2">
      <c r="O3623" s="67"/>
      <c r="P3623" s="67"/>
    </row>
    <row r="3624" spans="15:16" x14ac:dyDescent="0.2">
      <c r="O3624" s="67"/>
      <c r="P3624" s="67"/>
    </row>
    <row r="3625" spans="15:16" x14ac:dyDescent="0.2">
      <c r="O3625" s="67"/>
      <c r="P3625" s="67"/>
    </row>
    <row r="3626" spans="15:16" x14ac:dyDescent="0.2">
      <c r="O3626" s="67"/>
      <c r="P3626" s="67"/>
    </row>
    <row r="3627" spans="15:16" x14ac:dyDescent="0.2">
      <c r="O3627" s="67"/>
      <c r="P3627" s="67"/>
    </row>
    <row r="3628" spans="15:16" x14ac:dyDescent="0.2">
      <c r="O3628" s="67"/>
      <c r="P3628" s="67"/>
    </row>
    <row r="3629" spans="15:16" x14ac:dyDescent="0.2">
      <c r="O3629" s="67"/>
      <c r="P3629" s="67"/>
    </row>
    <row r="3630" spans="15:16" x14ac:dyDescent="0.2">
      <c r="O3630" s="67"/>
      <c r="P3630" s="67"/>
    </row>
    <row r="3631" spans="15:16" x14ac:dyDescent="0.2">
      <c r="O3631" s="67"/>
      <c r="P3631" s="67"/>
    </row>
    <row r="3632" spans="15:16" x14ac:dyDescent="0.2">
      <c r="O3632" s="67"/>
      <c r="P3632" s="67"/>
    </row>
    <row r="3633" spans="15:16" x14ac:dyDescent="0.2">
      <c r="O3633" s="67"/>
      <c r="P3633" s="67"/>
    </row>
    <row r="3634" spans="15:16" x14ac:dyDescent="0.2">
      <c r="O3634" s="67"/>
      <c r="P3634" s="67"/>
    </row>
    <row r="3635" spans="15:16" x14ac:dyDescent="0.2">
      <c r="O3635" s="67"/>
      <c r="P3635" s="67"/>
    </row>
    <row r="3636" spans="15:16" x14ac:dyDescent="0.2">
      <c r="O3636" s="67"/>
      <c r="P3636" s="67"/>
    </row>
    <row r="3637" spans="15:16" x14ac:dyDescent="0.2">
      <c r="O3637" s="67"/>
      <c r="P3637" s="67"/>
    </row>
    <row r="3638" spans="15:16" x14ac:dyDescent="0.2">
      <c r="O3638" s="67"/>
      <c r="P3638" s="67"/>
    </row>
    <row r="3639" spans="15:16" x14ac:dyDescent="0.2">
      <c r="O3639" s="67"/>
      <c r="P3639" s="67"/>
    </row>
    <row r="3640" spans="15:16" x14ac:dyDescent="0.2">
      <c r="O3640" s="67"/>
      <c r="P3640" s="67"/>
    </row>
    <row r="3641" spans="15:16" x14ac:dyDescent="0.2">
      <c r="O3641" s="67"/>
      <c r="P3641" s="67"/>
    </row>
    <row r="3642" spans="15:16" x14ac:dyDescent="0.2">
      <c r="O3642" s="67"/>
      <c r="P3642" s="67"/>
    </row>
    <row r="3643" spans="15:16" x14ac:dyDescent="0.2">
      <c r="O3643" s="67"/>
      <c r="P3643" s="67"/>
    </row>
    <row r="3644" spans="15:16" x14ac:dyDescent="0.2">
      <c r="O3644" s="67"/>
      <c r="P3644" s="67"/>
    </row>
    <row r="3645" spans="15:16" x14ac:dyDescent="0.2">
      <c r="O3645" s="67"/>
      <c r="P3645" s="67"/>
    </row>
    <row r="3646" spans="15:16" x14ac:dyDescent="0.2">
      <c r="O3646" s="67"/>
      <c r="P3646" s="67"/>
    </row>
    <row r="3647" spans="15:16" x14ac:dyDescent="0.2">
      <c r="O3647" s="67"/>
      <c r="P3647" s="67"/>
    </row>
    <row r="3648" spans="15:16" x14ac:dyDescent="0.2">
      <c r="O3648" s="67"/>
      <c r="P3648" s="67"/>
    </row>
    <row r="3649" spans="15:16" x14ac:dyDescent="0.2">
      <c r="O3649" s="67"/>
      <c r="P3649" s="67"/>
    </row>
    <row r="3650" spans="15:16" x14ac:dyDescent="0.2">
      <c r="O3650" s="67"/>
      <c r="P3650" s="67"/>
    </row>
    <row r="3651" spans="15:16" x14ac:dyDescent="0.2">
      <c r="O3651" s="67"/>
      <c r="P3651" s="67"/>
    </row>
    <row r="3652" spans="15:16" x14ac:dyDescent="0.2">
      <c r="O3652" s="67"/>
      <c r="P3652" s="67"/>
    </row>
    <row r="3653" spans="15:16" x14ac:dyDescent="0.2">
      <c r="O3653" s="67"/>
      <c r="P3653" s="67"/>
    </row>
    <row r="3654" spans="15:16" x14ac:dyDescent="0.2">
      <c r="O3654" s="67"/>
      <c r="P3654" s="67"/>
    </row>
    <row r="3655" spans="15:16" x14ac:dyDescent="0.2">
      <c r="O3655" s="67"/>
      <c r="P3655" s="67"/>
    </row>
    <row r="3656" spans="15:16" x14ac:dyDescent="0.2">
      <c r="O3656" s="67"/>
      <c r="P3656" s="67"/>
    </row>
    <row r="3657" spans="15:16" x14ac:dyDescent="0.2">
      <c r="O3657" s="67"/>
      <c r="P3657" s="67"/>
    </row>
    <row r="3658" spans="15:16" x14ac:dyDescent="0.2">
      <c r="O3658" s="67"/>
      <c r="P3658" s="67"/>
    </row>
    <row r="3659" spans="15:16" x14ac:dyDescent="0.2">
      <c r="O3659" s="67"/>
      <c r="P3659" s="67"/>
    </row>
    <row r="3660" spans="15:16" x14ac:dyDescent="0.2">
      <c r="O3660" s="67"/>
      <c r="P3660" s="67"/>
    </row>
    <row r="3661" spans="15:16" x14ac:dyDescent="0.2">
      <c r="O3661" s="67"/>
      <c r="P3661" s="67"/>
    </row>
    <row r="3662" spans="15:16" x14ac:dyDescent="0.2">
      <c r="O3662" s="67"/>
      <c r="P3662" s="67"/>
    </row>
    <row r="3663" spans="15:16" x14ac:dyDescent="0.2">
      <c r="O3663" s="67"/>
      <c r="P3663" s="67"/>
    </row>
    <row r="3664" spans="15:16" x14ac:dyDescent="0.2">
      <c r="O3664" s="67"/>
      <c r="P3664" s="67"/>
    </row>
    <row r="3665" spans="15:16" x14ac:dyDescent="0.2">
      <c r="O3665" s="67"/>
      <c r="P3665" s="67"/>
    </row>
    <row r="3666" spans="15:16" x14ac:dyDescent="0.2">
      <c r="O3666" s="67"/>
      <c r="P3666" s="67"/>
    </row>
    <row r="3667" spans="15:16" x14ac:dyDescent="0.2">
      <c r="O3667" s="67"/>
      <c r="P3667" s="67"/>
    </row>
    <row r="3668" spans="15:16" x14ac:dyDescent="0.2">
      <c r="O3668" s="67"/>
      <c r="P3668" s="67"/>
    </row>
    <row r="3669" spans="15:16" x14ac:dyDescent="0.2">
      <c r="O3669" s="67"/>
      <c r="P3669" s="67"/>
    </row>
    <row r="3670" spans="15:16" x14ac:dyDescent="0.2">
      <c r="O3670" s="67"/>
      <c r="P3670" s="67"/>
    </row>
    <row r="3671" spans="15:16" x14ac:dyDescent="0.2">
      <c r="O3671" s="67"/>
      <c r="P3671" s="67"/>
    </row>
    <row r="3672" spans="15:16" x14ac:dyDescent="0.2">
      <c r="O3672" s="67"/>
      <c r="P3672" s="67"/>
    </row>
    <row r="3673" spans="15:16" x14ac:dyDescent="0.2">
      <c r="O3673" s="67"/>
      <c r="P3673" s="67"/>
    </row>
    <row r="3674" spans="15:16" x14ac:dyDescent="0.2">
      <c r="O3674" s="67"/>
      <c r="P3674" s="67"/>
    </row>
    <row r="3675" spans="15:16" x14ac:dyDescent="0.2">
      <c r="O3675" s="67"/>
      <c r="P3675" s="67"/>
    </row>
    <row r="3676" spans="15:16" x14ac:dyDescent="0.2">
      <c r="O3676" s="67"/>
      <c r="P3676" s="67"/>
    </row>
    <row r="3677" spans="15:16" x14ac:dyDescent="0.2">
      <c r="O3677" s="67"/>
      <c r="P3677" s="67"/>
    </row>
    <row r="3678" spans="15:16" x14ac:dyDescent="0.2">
      <c r="O3678" s="67"/>
      <c r="P3678" s="67"/>
    </row>
    <row r="3679" spans="15:16" x14ac:dyDescent="0.2">
      <c r="O3679" s="67"/>
      <c r="P3679" s="67"/>
    </row>
    <row r="3680" spans="15:16" x14ac:dyDescent="0.2">
      <c r="O3680" s="67"/>
      <c r="P3680" s="67"/>
    </row>
    <row r="3681" spans="15:16" x14ac:dyDescent="0.2">
      <c r="O3681" s="67"/>
      <c r="P3681" s="67"/>
    </row>
    <row r="3682" spans="15:16" x14ac:dyDescent="0.2">
      <c r="O3682" s="67"/>
      <c r="P3682" s="67"/>
    </row>
    <row r="3683" spans="15:16" x14ac:dyDescent="0.2">
      <c r="O3683" s="67"/>
      <c r="P3683" s="67"/>
    </row>
    <row r="3684" spans="15:16" x14ac:dyDescent="0.2">
      <c r="O3684" s="67"/>
      <c r="P3684" s="67"/>
    </row>
    <row r="3685" spans="15:16" x14ac:dyDescent="0.2">
      <c r="O3685" s="67"/>
      <c r="P3685" s="67"/>
    </row>
    <row r="3686" spans="15:16" x14ac:dyDescent="0.2">
      <c r="O3686" s="67"/>
      <c r="P3686" s="67"/>
    </row>
    <row r="3687" spans="15:16" x14ac:dyDescent="0.2">
      <c r="O3687" s="67"/>
      <c r="P3687" s="67"/>
    </row>
    <row r="3688" spans="15:16" x14ac:dyDescent="0.2">
      <c r="O3688" s="67"/>
      <c r="P3688" s="67"/>
    </row>
    <row r="3689" spans="15:16" x14ac:dyDescent="0.2">
      <c r="O3689" s="67"/>
      <c r="P3689" s="67"/>
    </row>
    <row r="3690" spans="15:16" x14ac:dyDescent="0.2">
      <c r="O3690" s="67"/>
      <c r="P3690" s="67"/>
    </row>
    <row r="3691" spans="15:16" x14ac:dyDescent="0.2">
      <c r="O3691" s="67"/>
      <c r="P3691" s="67"/>
    </row>
    <row r="3692" spans="15:16" x14ac:dyDescent="0.2">
      <c r="O3692" s="67"/>
      <c r="P3692" s="67"/>
    </row>
    <row r="3693" spans="15:16" x14ac:dyDescent="0.2">
      <c r="O3693" s="67"/>
      <c r="P3693" s="67"/>
    </row>
    <row r="3694" spans="15:16" x14ac:dyDescent="0.2">
      <c r="O3694" s="67"/>
      <c r="P3694" s="67"/>
    </row>
    <row r="3695" spans="15:16" x14ac:dyDescent="0.2">
      <c r="O3695" s="67"/>
      <c r="P3695" s="67"/>
    </row>
    <row r="3696" spans="15:16" x14ac:dyDescent="0.2">
      <c r="O3696" s="67"/>
      <c r="P3696" s="67"/>
    </row>
    <row r="3697" spans="15:16" x14ac:dyDescent="0.2">
      <c r="O3697" s="67"/>
      <c r="P3697" s="67"/>
    </row>
    <row r="3698" spans="15:16" x14ac:dyDescent="0.2">
      <c r="O3698" s="67"/>
      <c r="P3698" s="67"/>
    </row>
    <row r="3699" spans="15:16" x14ac:dyDescent="0.2">
      <c r="O3699" s="67"/>
      <c r="P3699" s="67"/>
    </row>
    <row r="3700" spans="15:16" x14ac:dyDescent="0.2">
      <c r="O3700" s="67"/>
      <c r="P3700" s="67"/>
    </row>
    <row r="3701" spans="15:16" x14ac:dyDescent="0.2">
      <c r="O3701" s="67"/>
      <c r="P3701" s="67"/>
    </row>
    <row r="3702" spans="15:16" x14ac:dyDescent="0.2">
      <c r="O3702" s="67"/>
      <c r="P3702" s="67"/>
    </row>
    <row r="3703" spans="15:16" x14ac:dyDescent="0.2">
      <c r="O3703" s="67"/>
      <c r="P3703" s="67"/>
    </row>
    <row r="3704" spans="15:16" x14ac:dyDescent="0.2">
      <c r="O3704" s="67"/>
      <c r="P3704" s="67"/>
    </row>
    <row r="3705" spans="15:16" x14ac:dyDescent="0.2">
      <c r="O3705" s="67"/>
      <c r="P3705" s="67"/>
    </row>
    <row r="3706" spans="15:16" x14ac:dyDescent="0.2">
      <c r="O3706" s="67"/>
      <c r="P3706" s="67"/>
    </row>
    <row r="3707" spans="15:16" x14ac:dyDescent="0.2">
      <c r="O3707" s="67"/>
      <c r="P3707" s="67"/>
    </row>
    <row r="3708" spans="15:16" x14ac:dyDescent="0.2">
      <c r="O3708" s="67"/>
      <c r="P3708" s="67"/>
    </row>
    <row r="3709" spans="15:16" x14ac:dyDescent="0.2">
      <c r="O3709" s="67"/>
      <c r="P3709" s="67"/>
    </row>
    <row r="3710" spans="15:16" x14ac:dyDescent="0.2">
      <c r="O3710" s="67"/>
      <c r="P3710" s="67"/>
    </row>
    <row r="3711" spans="15:16" x14ac:dyDescent="0.2">
      <c r="O3711" s="67"/>
      <c r="P3711" s="67"/>
    </row>
    <row r="3712" spans="15:16" x14ac:dyDescent="0.2">
      <c r="O3712" s="67"/>
      <c r="P3712" s="67"/>
    </row>
    <row r="3713" spans="15:16" x14ac:dyDescent="0.2">
      <c r="O3713" s="67"/>
      <c r="P3713" s="67"/>
    </row>
    <row r="3714" spans="15:16" x14ac:dyDescent="0.2">
      <c r="O3714" s="67"/>
      <c r="P3714" s="67"/>
    </row>
    <row r="3715" spans="15:16" x14ac:dyDescent="0.2">
      <c r="O3715" s="67"/>
      <c r="P3715" s="67"/>
    </row>
    <row r="3716" spans="15:16" x14ac:dyDescent="0.2">
      <c r="O3716" s="67"/>
      <c r="P3716" s="67"/>
    </row>
    <row r="3717" spans="15:16" x14ac:dyDescent="0.2">
      <c r="O3717" s="67"/>
      <c r="P3717" s="67"/>
    </row>
    <row r="3718" spans="15:16" x14ac:dyDescent="0.2">
      <c r="O3718" s="67"/>
      <c r="P3718" s="67"/>
    </row>
    <row r="3719" spans="15:16" x14ac:dyDescent="0.2">
      <c r="O3719" s="67"/>
      <c r="P3719" s="67"/>
    </row>
    <row r="3720" spans="15:16" x14ac:dyDescent="0.2">
      <c r="O3720" s="67"/>
      <c r="P3720" s="67"/>
    </row>
    <row r="3721" spans="15:16" x14ac:dyDescent="0.2">
      <c r="O3721" s="67"/>
      <c r="P3721" s="67"/>
    </row>
    <row r="3722" spans="15:16" x14ac:dyDescent="0.2">
      <c r="O3722" s="67"/>
      <c r="P3722" s="67"/>
    </row>
    <row r="3723" spans="15:16" x14ac:dyDescent="0.2">
      <c r="O3723" s="67"/>
      <c r="P3723" s="67"/>
    </row>
    <row r="3724" spans="15:16" x14ac:dyDescent="0.2">
      <c r="O3724" s="67"/>
      <c r="P3724" s="67"/>
    </row>
    <row r="3725" spans="15:16" x14ac:dyDescent="0.2">
      <c r="O3725" s="67"/>
      <c r="P3725" s="67"/>
    </row>
    <row r="3726" spans="15:16" x14ac:dyDescent="0.2">
      <c r="O3726" s="67"/>
      <c r="P3726" s="67"/>
    </row>
    <row r="3727" spans="15:16" x14ac:dyDescent="0.2">
      <c r="O3727" s="67"/>
      <c r="P3727" s="67"/>
    </row>
    <row r="3728" spans="15:16" x14ac:dyDescent="0.2">
      <c r="O3728" s="67"/>
      <c r="P3728" s="67"/>
    </row>
    <row r="3729" spans="15:16" x14ac:dyDescent="0.2">
      <c r="O3729" s="67"/>
      <c r="P3729" s="67"/>
    </row>
    <row r="3730" spans="15:16" x14ac:dyDescent="0.2">
      <c r="O3730" s="67"/>
      <c r="P3730" s="67"/>
    </row>
    <row r="3731" spans="15:16" x14ac:dyDescent="0.2">
      <c r="O3731" s="67"/>
      <c r="P3731" s="67"/>
    </row>
    <row r="3732" spans="15:16" x14ac:dyDescent="0.2">
      <c r="O3732" s="67"/>
      <c r="P3732" s="67"/>
    </row>
    <row r="3733" spans="15:16" x14ac:dyDescent="0.2">
      <c r="O3733" s="67"/>
      <c r="P3733" s="67"/>
    </row>
    <row r="3734" spans="15:16" x14ac:dyDescent="0.2">
      <c r="O3734" s="67"/>
      <c r="P3734" s="67"/>
    </row>
    <row r="3735" spans="15:16" x14ac:dyDescent="0.2">
      <c r="O3735" s="67"/>
      <c r="P3735" s="67"/>
    </row>
    <row r="3736" spans="15:16" x14ac:dyDescent="0.2">
      <c r="O3736" s="67"/>
      <c r="P3736" s="67"/>
    </row>
    <row r="3737" spans="15:16" x14ac:dyDescent="0.2">
      <c r="O3737" s="67"/>
      <c r="P3737" s="67"/>
    </row>
    <row r="3738" spans="15:16" x14ac:dyDescent="0.2">
      <c r="O3738" s="67"/>
      <c r="P3738" s="67"/>
    </row>
    <row r="3739" spans="15:16" x14ac:dyDescent="0.2">
      <c r="O3739" s="67"/>
      <c r="P3739" s="67"/>
    </row>
    <row r="3740" spans="15:16" x14ac:dyDescent="0.2">
      <c r="O3740" s="67"/>
      <c r="P3740" s="67"/>
    </row>
    <row r="3741" spans="15:16" x14ac:dyDescent="0.2">
      <c r="O3741" s="67"/>
      <c r="P3741" s="67"/>
    </row>
    <row r="3742" spans="15:16" x14ac:dyDescent="0.2">
      <c r="O3742" s="67"/>
      <c r="P3742" s="67"/>
    </row>
    <row r="3743" spans="15:16" x14ac:dyDescent="0.2">
      <c r="O3743" s="67"/>
      <c r="P3743" s="67"/>
    </row>
    <row r="3744" spans="15:16" x14ac:dyDescent="0.2">
      <c r="O3744" s="67"/>
      <c r="P3744" s="67"/>
    </row>
    <row r="3745" spans="15:16" x14ac:dyDescent="0.2">
      <c r="O3745" s="67"/>
      <c r="P3745" s="67"/>
    </row>
    <row r="3746" spans="15:16" x14ac:dyDescent="0.2">
      <c r="O3746" s="67"/>
      <c r="P3746" s="67"/>
    </row>
    <row r="3747" spans="15:16" x14ac:dyDescent="0.2">
      <c r="O3747" s="67"/>
      <c r="P3747" s="67"/>
    </row>
    <row r="3748" spans="15:16" x14ac:dyDescent="0.2">
      <c r="O3748" s="67"/>
      <c r="P3748" s="67"/>
    </row>
    <row r="3749" spans="15:16" x14ac:dyDescent="0.2">
      <c r="O3749" s="67"/>
      <c r="P3749" s="67"/>
    </row>
    <row r="3750" spans="15:16" x14ac:dyDescent="0.2">
      <c r="O3750" s="67"/>
      <c r="P3750" s="67"/>
    </row>
    <row r="3751" spans="15:16" x14ac:dyDescent="0.2">
      <c r="O3751" s="67"/>
      <c r="P3751" s="67"/>
    </row>
    <row r="3752" spans="15:16" x14ac:dyDescent="0.2">
      <c r="O3752" s="67"/>
      <c r="P3752" s="67"/>
    </row>
    <row r="3753" spans="15:16" x14ac:dyDescent="0.2">
      <c r="O3753" s="67"/>
      <c r="P3753" s="67"/>
    </row>
    <row r="3754" spans="15:16" x14ac:dyDescent="0.2">
      <c r="O3754" s="67"/>
      <c r="P3754" s="67"/>
    </row>
    <row r="3755" spans="15:16" x14ac:dyDescent="0.2">
      <c r="O3755" s="67"/>
      <c r="P3755" s="67"/>
    </row>
    <row r="3756" spans="15:16" x14ac:dyDescent="0.2">
      <c r="O3756" s="67"/>
      <c r="P3756" s="67"/>
    </row>
    <row r="3757" spans="15:16" x14ac:dyDescent="0.2">
      <c r="O3757" s="67"/>
      <c r="P3757" s="67"/>
    </row>
    <row r="3758" spans="15:16" x14ac:dyDescent="0.2">
      <c r="O3758" s="67"/>
      <c r="P3758" s="67"/>
    </row>
    <row r="3759" spans="15:16" x14ac:dyDescent="0.2">
      <c r="O3759" s="67"/>
      <c r="P3759" s="67"/>
    </row>
    <row r="3760" spans="15:16" x14ac:dyDescent="0.2">
      <c r="O3760" s="67"/>
      <c r="P3760" s="67"/>
    </row>
    <row r="3761" spans="15:16" x14ac:dyDescent="0.2">
      <c r="O3761" s="67"/>
      <c r="P3761" s="67"/>
    </row>
    <row r="3762" spans="15:16" x14ac:dyDescent="0.2">
      <c r="O3762" s="67"/>
      <c r="P3762" s="67"/>
    </row>
    <row r="3763" spans="15:16" x14ac:dyDescent="0.2">
      <c r="O3763" s="67"/>
      <c r="P3763" s="67"/>
    </row>
    <row r="3764" spans="15:16" x14ac:dyDescent="0.2">
      <c r="O3764" s="67"/>
      <c r="P3764" s="67"/>
    </row>
    <row r="3765" spans="15:16" x14ac:dyDescent="0.2">
      <c r="O3765" s="67"/>
      <c r="P3765" s="67"/>
    </row>
    <row r="3766" spans="15:16" x14ac:dyDescent="0.2">
      <c r="O3766" s="67"/>
      <c r="P3766" s="67"/>
    </row>
    <row r="3767" spans="15:16" x14ac:dyDescent="0.2">
      <c r="O3767" s="67"/>
      <c r="P3767" s="67"/>
    </row>
    <row r="3768" spans="15:16" x14ac:dyDescent="0.2">
      <c r="O3768" s="67"/>
      <c r="P3768" s="67"/>
    </row>
    <row r="3769" spans="15:16" x14ac:dyDescent="0.2">
      <c r="O3769" s="67"/>
      <c r="P3769" s="67"/>
    </row>
    <row r="3770" spans="15:16" x14ac:dyDescent="0.2">
      <c r="O3770" s="67"/>
      <c r="P3770" s="67"/>
    </row>
    <row r="3771" spans="15:16" x14ac:dyDescent="0.2">
      <c r="O3771" s="67"/>
      <c r="P3771" s="67"/>
    </row>
    <row r="3772" spans="15:16" x14ac:dyDescent="0.2">
      <c r="O3772" s="67"/>
      <c r="P3772" s="67"/>
    </row>
    <row r="3773" spans="15:16" x14ac:dyDescent="0.2">
      <c r="O3773" s="67"/>
      <c r="P3773" s="67"/>
    </row>
    <row r="3774" spans="15:16" x14ac:dyDescent="0.2">
      <c r="O3774" s="67"/>
      <c r="P3774" s="67"/>
    </row>
    <row r="3775" spans="15:16" x14ac:dyDescent="0.2">
      <c r="O3775" s="67"/>
      <c r="P3775" s="67"/>
    </row>
    <row r="3776" spans="15:16" x14ac:dyDescent="0.2">
      <c r="O3776" s="67"/>
      <c r="P3776" s="67"/>
    </row>
    <row r="3777" spans="15:16" x14ac:dyDescent="0.2">
      <c r="O3777" s="67"/>
      <c r="P3777" s="67"/>
    </row>
    <row r="3778" spans="15:16" x14ac:dyDescent="0.2">
      <c r="O3778" s="67"/>
      <c r="P3778" s="67"/>
    </row>
    <row r="3779" spans="15:16" x14ac:dyDescent="0.2">
      <c r="O3779" s="67"/>
      <c r="P3779" s="67"/>
    </row>
    <row r="3780" spans="15:16" x14ac:dyDescent="0.2">
      <c r="O3780" s="67"/>
      <c r="P3780" s="67"/>
    </row>
    <row r="3781" spans="15:16" x14ac:dyDescent="0.2">
      <c r="O3781" s="67"/>
      <c r="P3781" s="67"/>
    </row>
    <row r="3782" spans="15:16" x14ac:dyDescent="0.2">
      <c r="O3782" s="67"/>
      <c r="P3782" s="67"/>
    </row>
    <row r="3783" spans="15:16" x14ac:dyDescent="0.2">
      <c r="O3783" s="67"/>
      <c r="P3783" s="67"/>
    </row>
    <row r="3784" spans="15:16" x14ac:dyDescent="0.2">
      <c r="O3784" s="67"/>
      <c r="P3784" s="67"/>
    </row>
    <row r="3785" spans="15:16" x14ac:dyDescent="0.2">
      <c r="O3785" s="67"/>
      <c r="P3785" s="67"/>
    </row>
    <row r="3786" spans="15:16" x14ac:dyDescent="0.2">
      <c r="O3786" s="67"/>
      <c r="P3786" s="67"/>
    </row>
    <row r="3787" spans="15:16" x14ac:dyDescent="0.2">
      <c r="O3787" s="67"/>
      <c r="P3787" s="67"/>
    </row>
    <row r="3788" spans="15:16" x14ac:dyDescent="0.2">
      <c r="O3788" s="67"/>
      <c r="P3788" s="67"/>
    </row>
    <row r="3789" spans="15:16" x14ac:dyDescent="0.2">
      <c r="O3789" s="67"/>
      <c r="P3789" s="67"/>
    </row>
    <row r="3790" spans="15:16" x14ac:dyDescent="0.2">
      <c r="O3790" s="67"/>
      <c r="P3790" s="67"/>
    </row>
    <row r="3791" spans="15:16" x14ac:dyDescent="0.2">
      <c r="O3791" s="67"/>
      <c r="P3791" s="67"/>
    </row>
    <row r="3792" spans="15:16" x14ac:dyDescent="0.2">
      <c r="O3792" s="67"/>
      <c r="P3792" s="67"/>
    </row>
    <row r="3793" spans="15:16" x14ac:dyDescent="0.2">
      <c r="O3793" s="67"/>
      <c r="P3793" s="67"/>
    </row>
    <row r="3794" spans="15:16" x14ac:dyDescent="0.2">
      <c r="O3794" s="67"/>
      <c r="P3794" s="67"/>
    </row>
    <row r="3795" spans="15:16" x14ac:dyDescent="0.2">
      <c r="O3795" s="67"/>
      <c r="P3795" s="67"/>
    </row>
    <row r="3796" spans="15:16" x14ac:dyDescent="0.2">
      <c r="O3796" s="67"/>
      <c r="P3796" s="67"/>
    </row>
    <row r="3797" spans="15:16" x14ac:dyDescent="0.2">
      <c r="O3797" s="67"/>
      <c r="P3797" s="67"/>
    </row>
    <row r="3798" spans="15:16" x14ac:dyDescent="0.2">
      <c r="O3798" s="67"/>
      <c r="P3798" s="67"/>
    </row>
    <row r="3799" spans="15:16" x14ac:dyDescent="0.2">
      <c r="O3799" s="67"/>
      <c r="P3799" s="67"/>
    </row>
    <row r="3800" spans="15:16" x14ac:dyDescent="0.2">
      <c r="O3800" s="67"/>
      <c r="P3800" s="67"/>
    </row>
    <row r="3801" spans="15:16" x14ac:dyDescent="0.2">
      <c r="O3801" s="67"/>
      <c r="P3801" s="67"/>
    </row>
    <row r="3802" spans="15:16" x14ac:dyDescent="0.2">
      <c r="O3802" s="67"/>
      <c r="P3802" s="67"/>
    </row>
    <row r="3803" spans="15:16" x14ac:dyDescent="0.2">
      <c r="O3803" s="67"/>
      <c r="P3803" s="67"/>
    </row>
    <row r="3804" spans="15:16" x14ac:dyDescent="0.2">
      <c r="O3804" s="67"/>
      <c r="P3804" s="67"/>
    </row>
    <row r="3805" spans="15:16" x14ac:dyDescent="0.2">
      <c r="O3805" s="67"/>
      <c r="P3805" s="67"/>
    </row>
    <row r="3806" spans="15:16" x14ac:dyDescent="0.2">
      <c r="O3806" s="67"/>
      <c r="P3806" s="67"/>
    </row>
    <row r="3807" spans="15:16" x14ac:dyDescent="0.2">
      <c r="O3807" s="67"/>
      <c r="P3807" s="67"/>
    </row>
    <row r="3808" spans="15:16" x14ac:dyDescent="0.2">
      <c r="O3808" s="67"/>
      <c r="P3808" s="67"/>
    </row>
    <row r="3809" spans="15:16" x14ac:dyDescent="0.2">
      <c r="O3809" s="67"/>
      <c r="P3809" s="67"/>
    </row>
    <row r="3810" spans="15:16" x14ac:dyDescent="0.2">
      <c r="O3810" s="67"/>
      <c r="P3810" s="67"/>
    </row>
    <row r="3811" spans="15:16" x14ac:dyDescent="0.2">
      <c r="O3811" s="67"/>
      <c r="P3811" s="67"/>
    </row>
    <row r="3812" spans="15:16" x14ac:dyDescent="0.2">
      <c r="O3812" s="67"/>
      <c r="P3812" s="67"/>
    </row>
    <row r="3813" spans="15:16" x14ac:dyDescent="0.2">
      <c r="O3813" s="67"/>
      <c r="P3813" s="67"/>
    </row>
    <row r="3814" spans="15:16" x14ac:dyDescent="0.2">
      <c r="O3814" s="67"/>
      <c r="P3814" s="67"/>
    </row>
    <row r="3815" spans="15:16" x14ac:dyDescent="0.2">
      <c r="O3815" s="67"/>
      <c r="P3815" s="67"/>
    </row>
    <row r="3816" spans="15:16" x14ac:dyDescent="0.2">
      <c r="O3816" s="67"/>
      <c r="P3816" s="67"/>
    </row>
    <row r="3817" spans="15:16" x14ac:dyDescent="0.2">
      <c r="O3817" s="67"/>
      <c r="P3817" s="67"/>
    </row>
    <row r="3818" spans="15:16" x14ac:dyDescent="0.2">
      <c r="O3818" s="67"/>
      <c r="P3818" s="67"/>
    </row>
    <row r="3819" spans="15:16" x14ac:dyDescent="0.2">
      <c r="O3819" s="67"/>
      <c r="P3819" s="67"/>
    </row>
    <row r="3820" spans="15:16" x14ac:dyDescent="0.2">
      <c r="O3820" s="67"/>
      <c r="P3820" s="67"/>
    </row>
    <row r="3821" spans="15:16" x14ac:dyDescent="0.2">
      <c r="O3821" s="67"/>
      <c r="P3821" s="67"/>
    </row>
    <row r="3822" spans="15:16" x14ac:dyDescent="0.2">
      <c r="O3822" s="67"/>
      <c r="P3822" s="67"/>
    </row>
    <row r="3823" spans="15:16" x14ac:dyDescent="0.2">
      <c r="O3823" s="67"/>
      <c r="P3823" s="67"/>
    </row>
    <row r="3824" spans="15:16" x14ac:dyDescent="0.2">
      <c r="O3824" s="67"/>
      <c r="P3824" s="67"/>
    </row>
    <row r="3825" spans="15:16" x14ac:dyDescent="0.2">
      <c r="O3825" s="67"/>
      <c r="P3825" s="67"/>
    </row>
    <row r="3826" spans="15:16" x14ac:dyDescent="0.2">
      <c r="O3826" s="67"/>
      <c r="P3826" s="67"/>
    </row>
    <row r="3827" spans="15:16" x14ac:dyDescent="0.2">
      <c r="O3827" s="67"/>
      <c r="P3827" s="67"/>
    </row>
    <row r="3828" spans="15:16" x14ac:dyDescent="0.2">
      <c r="O3828" s="67"/>
      <c r="P3828" s="67"/>
    </row>
    <row r="3829" spans="15:16" x14ac:dyDescent="0.2">
      <c r="O3829" s="67"/>
      <c r="P3829" s="67"/>
    </row>
    <row r="3830" spans="15:16" x14ac:dyDescent="0.2">
      <c r="O3830" s="67"/>
      <c r="P3830" s="67"/>
    </row>
    <row r="3831" spans="15:16" x14ac:dyDescent="0.2">
      <c r="O3831" s="67"/>
      <c r="P3831" s="67"/>
    </row>
    <row r="3832" spans="15:16" x14ac:dyDescent="0.2">
      <c r="O3832" s="67"/>
      <c r="P3832" s="67"/>
    </row>
    <row r="3833" spans="15:16" x14ac:dyDescent="0.2">
      <c r="O3833" s="67"/>
      <c r="P3833" s="67"/>
    </row>
    <row r="3834" spans="15:16" x14ac:dyDescent="0.2">
      <c r="O3834" s="67"/>
      <c r="P3834" s="67"/>
    </row>
    <row r="3835" spans="15:16" x14ac:dyDescent="0.2">
      <c r="O3835" s="67"/>
      <c r="P3835" s="67"/>
    </row>
    <row r="3836" spans="15:16" x14ac:dyDescent="0.2">
      <c r="O3836" s="67"/>
      <c r="P3836" s="67"/>
    </row>
    <row r="3837" spans="15:16" x14ac:dyDescent="0.2">
      <c r="O3837" s="67"/>
      <c r="P3837" s="67"/>
    </row>
    <row r="3838" spans="15:16" x14ac:dyDescent="0.2">
      <c r="O3838" s="67"/>
      <c r="P3838" s="67"/>
    </row>
    <row r="3839" spans="15:16" x14ac:dyDescent="0.2">
      <c r="O3839" s="67"/>
      <c r="P3839" s="67"/>
    </row>
    <row r="3840" spans="15:16" x14ac:dyDescent="0.2">
      <c r="O3840" s="67"/>
      <c r="P3840" s="67"/>
    </row>
    <row r="3841" spans="15:16" x14ac:dyDescent="0.2">
      <c r="O3841" s="67"/>
      <c r="P3841" s="67"/>
    </row>
    <row r="3842" spans="15:16" x14ac:dyDescent="0.2">
      <c r="O3842" s="67"/>
      <c r="P3842" s="67"/>
    </row>
    <row r="3843" spans="15:16" x14ac:dyDescent="0.2">
      <c r="O3843" s="67"/>
      <c r="P3843" s="67"/>
    </row>
    <row r="3844" spans="15:16" x14ac:dyDescent="0.2">
      <c r="O3844" s="67"/>
      <c r="P3844" s="67"/>
    </row>
    <row r="3845" spans="15:16" x14ac:dyDescent="0.2">
      <c r="O3845" s="67"/>
      <c r="P3845" s="67"/>
    </row>
    <row r="3846" spans="15:16" x14ac:dyDescent="0.2">
      <c r="O3846" s="67"/>
      <c r="P3846" s="67"/>
    </row>
    <row r="3847" spans="15:16" x14ac:dyDescent="0.2">
      <c r="O3847" s="67"/>
      <c r="P3847" s="67"/>
    </row>
    <row r="3848" spans="15:16" x14ac:dyDescent="0.2">
      <c r="O3848" s="67"/>
      <c r="P3848" s="67"/>
    </row>
    <row r="3849" spans="15:16" x14ac:dyDescent="0.2">
      <c r="O3849" s="67"/>
      <c r="P3849" s="67"/>
    </row>
    <row r="3850" spans="15:16" x14ac:dyDescent="0.2">
      <c r="O3850" s="67"/>
      <c r="P3850" s="67"/>
    </row>
    <row r="3851" spans="15:16" x14ac:dyDescent="0.2">
      <c r="O3851" s="67"/>
      <c r="P3851" s="67"/>
    </row>
    <row r="3852" spans="15:16" x14ac:dyDescent="0.2">
      <c r="O3852" s="67"/>
      <c r="P3852" s="67"/>
    </row>
    <row r="3853" spans="15:16" x14ac:dyDescent="0.2">
      <c r="O3853" s="67"/>
      <c r="P3853" s="67"/>
    </row>
    <row r="3854" spans="15:16" x14ac:dyDescent="0.2">
      <c r="O3854" s="67"/>
      <c r="P3854" s="67"/>
    </row>
    <row r="3855" spans="15:16" x14ac:dyDescent="0.2">
      <c r="O3855" s="67"/>
      <c r="P3855" s="67"/>
    </row>
    <row r="3856" spans="15:16" x14ac:dyDescent="0.2">
      <c r="O3856" s="67"/>
      <c r="P3856" s="67"/>
    </row>
    <row r="3857" spans="15:16" x14ac:dyDescent="0.2">
      <c r="O3857" s="67"/>
      <c r="P3857" s="67"/>
    </row>
    <row r="3858" spans="15:16" x14ac:dyDescent="0.2">
      <c r="O3858" s="67"/>
      <c r="P3858" s="67"/>
    </row>
    <row r="3859" spans="15:16" x14ac:dyDescent="0.2">
      <c r="O3859" s="67"/>
      <c r="P3859" s="67"/>
    </row>
    <row r="3860" spans="15:16" x14ac:dyDescent="0.2">
      <c r="O3860" s="67"/>
      <c r="P3860" s="67"/>
    </row>
    <row r="3861" spans="15:16" x14ac:dyDescent="0.2">
      <c r="O3861" s="67"/>
      <c r="P3861" s="67"/>
    </row>
    <row r="3862" spans="15:16" x14ac:dyDescent="0.2">
      <c r="O3862" s="67"/>
      <c r="P3862" s="67"/>
    </row>
    <row r="3863" spans="15:16" x14ac:dyDescent="0.2">
      <c r="O3863" s="67"/>
      <c r="P3863" s="67"/>
    </row>
    <row r="3864" spans="15:16" x14ac:dyDescent="0.2">
      <c r="O3864" s="67"/>
      <c r="P3864" s="67"/>
    </row>
    <row r="3865" spans="15:16" x14ac:dyDescent="0.2">
      <c r="O3865" s="67"/>
      <c r="P3865" s="67"/>
    </row>
    <row r="3866" spans="15:16" x14ac:dyDescent="0.2">
      <c r="O3866" s="67"/>
      <c r="P3866" s="67"/>
    </row>
    <row r="3867" spans="15:16" x14ac:dyDescent="0.2">
      <c r="O3867" s="67"/>
      <c r="P3867" s="67"/>
    </row>
    <row r="3868" spans="15:16" x14ac:dyDescent="0.2">
      <c r="O3868" s="67"/>
      <c r="P3868" s="67"/>
    </row>
    <row r="3869" spans="15:16" x14ac:dyDescent="0.2">
      <c r="O3869" s="67"/>
      <c r="P3869" s="67"/>
    </row>
    <row r="3870" spans="15:16" x14ac:dyDescent="0.2">
      <c r="O3870" s="67"/>
      <c r="P3870" s="67"/>
    </row>
    <row r="3871" spans="15:16" x14ac:dyDescent="0.2">
      <c r="O3871" s="67"/>
      <c r="P3871" s="67"/>
    </row>
    <row r="3872" spans="15:16" x14ac:dyDescent="0.2">
      <c r="O3872" s="67"/>
      <c r="P3872" s="67"/>
    </row>
    <row r="3873" spans="15:16" x14ac:dyDescent="0.2">
      <c r="O3873" s="67"/>
      <c r="P3873" s="67"/>
    </row>
    <row r="3874" spans="15:16" x14ac:dyDescent="0.2">
      <c r="O3874" s="67"/>
      <c r="P3874" s="67"/>
    </row>
    <row r="3875" spans="15:16" x14ac:dyDescent="0.2">
      <c r="O3875" s="67"/>
      <c r="P3875" s="67"/>
    </row>
    <row r="3876" spans="15:16" x14ac:dyDescent="0.2">
      <c r="O3876" s="67"/>
      <c r="P3876" s="67"/>
    </row>
    <row r="3877" spans="15:16" x14ac:dyDescent="0.2">
      <c r="O3877" s="67"/>
      <c r="P3877" s="67"/>
    </row>
    <row r="3878" spans="15:16" x14ac:dyDescent="0.2">
      <c r="O3878" s="67"/>
      <c r="P3878" s="67"/>
    </row>
    <row r="3879" spans="15:16" x14ac:dyDescent="0.2">
      <c r="O3879" s="67"/>
      <c r="P3879" s="67"/>
    </row>
    <row r="3880" spans="15:16" x14ac:dyDescent="0.2">
      <c r="O3880" s="67"/>
      <c r="P3880" s="67"/>
    </row>
    <row r="3881" spans="15:16" x14ac:dyDescent="0.2">
      <c r="O3881" s="67"/>
      <c r="P3881" s="67"/>
    </row>
    <row r="3882" spans="15:16" x14ac:dyDescent="0.2">
      <c r="O3882" s="67"/>
      <c r="P3882" s="67"/>
    </row>
    <row r="3883" spans="15:16" x14ac:dyDescent="0.2">
      <c r="O3883" s="67"/>
      <c r="P3883" s="67"/>
    </row>
    <row r="3884" spans="15:16" x14ac:dyDescent="0.2">
      <c r="O3884" s="67"/>
      <c r="P3884" s="67"/>
    </row>
    <row r="3885" spans="15:16" x14ac:dyDescent="0.2">
      <c r="O3885" s="67"/>
      <c r="P3885" s="67"/>
    </row>
    <row r="3886" spans="15:16" x14ac:dyDescent="0.2">
      <c r="O3886" s="67"/>
      <c r="P3886" s="67"/>
    </row>
    <row r="3887" spans="15:16" x14ac:dyDescent="0.2">
      <c r="O3887" s="67"/>
      <c r="P3887" s="67"/>
    </row>
    <row r="3888" spans="15:16" x14ac:dyDescent="0.2">
      <c r="O3888" s="67"/>
      <c r="P3888" s="67"/>
    </row>
    <row r="3889" spans="15:16" x14ac:dyDescent="0.2">
      <c r="O3889" s="67"/>
      <c r="P3889" s="67"/>
    </row>
    <row r="3890" spans="15:16" x14ac:dyDescent="0.2">
      <c r="O3890" s="67"/>
      <c r="P3890" s="67"/>
    </row>
    <row r="3891" spans="15:16" x14ac:dyDescent="0.2">
      <c r="O3891" s="67"/>
      <c r="P3891" s="67"/>
    </row>
    <row r="3892" spans="15:16" x14ac:dyDescent="0.2">
      <c r="O3892" s="67"/>
      <c r="P3892" s="67"/>
    </row>
    <row r="3893" spans="15:16" x14ac:dyDescent="0.2">
      <c r="O3893" s="67"/>
      <c r="P3893" s="67"/>
    </row>
    <row r="3894" spans="15:16" x14ac:dyDescent="0.2">
      <c r="O3894" s="67"/>
      <c r="P3894" s="67"/>
    </row>
    <row r="3895" spans="15:16" x14ac:dyDescent="0.2">
      <c r="O3895" s="67"/>
      <c r="P3895" s="67"/>
    </row>
    <row r="3896" spans="15:16" x14ac:dyDescent="0.2">
      <c r="O3896" s="67"/>
      <c r="P3896" s="67"/>
    </row>
    <row r="3897" spans="15:16" x14ac:dyDescent="0.2">
      <c r="O3897" s="67"/>
      <c r="P3897" s="67"/>
    </row>
    <row r="3898" spans="15:16" x14ac:dyDescent="0.2">
      <c r="O3898" s="67"/>
      <c r="P3898" s="67"/>
    </row>
    <row r="3899" spans="15:16" x14ac:dyDescent="0.2">
      <c r="O3899" s="67"/>
      <c r="P3899" s="67"/>
    </row>
    <row r="3900" spans="15:16" x14ac:dyDescent="0.2">
      <c r="O3900" s="67"/>
      <c r="P3900" s="67"/>
    </row>
    <row r="3901" spans="15:16" x14ac:dyDescent="0.2">
      <c r="O3901" s="67"/>
      <c r="P3901" s="67"/>
    </row>
    <row r="3902" spans="15:16" x14ac:dyDescent="0.2">
      <c r="O3902" s="67"/>
      <c r="P3902" s="67"/>
    </row>
    <row r="3903" spans="15:16" x14ac:dyDescent="0.2">
      <c r="O3903" s="67"/>
      <c r="P3903" s="67"/>
    </row>
    <row r="3904" spans="15:16" x14ac:dyDescent="0.2">
      <c r="O3904" s="67"/>
      <c r="P3904" s="67"/>
    </row>
    <row r="3905" spans="15:16" x14ac:dyDescent="0.2">
      <c r="O3905" s="67"/>
      <c r="P3905" s="67"/>
    </row>
    <row r="3906" spans="15:16" x14ac:dyDescent="0.2">
      <c r="O3906" s="67"/>
      <c r="P3906" s="67"/>
    </row>
    <row r="3907" spans="15:16" x14ac:dyDescent="0.2">
      <c r="O3907" s="67"/>
      <c r="P3907" s="67"/>
    </row>
    <row r="3908" spans="15:16" x14ac:dyDescent="0.2">
      <c r="O3908" s="67"/>
      <c r="P3908" s="67"/>
    </row>
    <row r="3909" spans="15:16" x14ac:dyDescent="0.2">
      <c r="O3909" s="67"/>
      <c r="P3909" s="67"/>
    </row>
    <row r="3910" spans="15:16" x14ac:dyDescent="0.2">
      <c r="O3910" s="67"/>
      <c r="P3910" s="67"/>
    </row>
    <row r="3911" spans="15:16" x14ac:dyDescent="0.2">
      <c r="O3911" s="67"/>
      <c r="P3911" s="67"/>
    </row>
    <row r="3912" spans="15:16" x14ac:dyDescent="0.2">
      <c r="O3912" s="67"/>
      <c r="P3912" s="67"/>
    </row>
    <row r="3913" spans="15:16" x14ac:dyDescent="0.2">
      <c r="O3913" s="67"/>
      <c r="P3913" s="67"/>
    </row>
    <row r="3914" spans="15:16" x14ac:dyDescent="0.2">
      <c r="O3914" s="67"/>
      <c r="P3914" s="67"/>
    </row>
    <row r="3915" spans="15:16" x14ac:dyDescent="0.2">
      <c r="O3915" s="67"/>
      <c r="P3915" s="67"/>
    </row>
    <row r="3916" spans="15:16" x14ac:dyDescent="0.2">
      <c r="O3916" s="67"/>
      <c r="P3916" s="67"/>
    </row>
    <row r="3917" spans="15:16" x14ac:dyDescent="0.2">
      <c r="O3917" s="67"/>
      <c r="P3917" s="67"/>
    </row>
    <row r="3918" spans="15:16" x14ac:dyDescent="0.2">
      <c r="O3918" s="67"/>
      <c r="P3918" s="67"/>
    </row>
    <row r="3919" spans="15:16" x14ac:dyDescent="0.2">
      <c r="O3919" s="67"/>
      <c r="P3919" s="67"/>
    </row>
    <row r="3920" spans="15:16" x14ac:dyDescent="0.2">
      <c r="O3920" s="67"/>
      <c r="P3920" s="67"/>
    </row>
    <row r="3921" spans="15:16" x14ac:dyDescent="0.2">
      <c r="O3921" s="67"/>
      <c r="P3921" s="67"/>
    </row>
    <row r="3922" spans="15:16" x14ac:dyDescent="0.2">
      <c r="O3922" s="67"/>
      <c r="P3922" s="67"/>
    </row>
    <row r="3923" spans="15:16" x14ac:dyDescent="0.2">
      <c r="O3923" s="67"/>
      <c r="P3923" s="67"/>
    </row>
    <row r="3924" spans="15:16" x14ac:dyDescent="0.2">
      <c r="O3924" s="67"/>
      <c r="P3924" s="67"/>
    </row>
    <row r="3925" spans="15:16" x14ac:dyDescent="0.2">
      <c r="O3925" s="67"/>
      <c r="P3925" s="67"/>
    </row>
    <row r="3926" spans="15:16" x14ac:dyDescent="0.2">
      <c r="O3926" s="67"/>
      <c r="P3926" s="67"/>
    </row>
    <row r="3927" spans="15:16" x14ac:dyDescent="0.2">
      <c r="O3927" s="67"/>
      <c r="P3927" s="67"/>
    </row>
    <row r="3928" spans="15:16" x14ac:dyDescent="0.2">
      <c r="O3928" s="67"/>
      <c r="P3928" s="67"/>
    </row>
    <row r="3929" spans="15:16" x14ac:dyDescent="0.2">
      <c r="O3929" s="67"/>
      <c r="P3929" s="67"/>
    </row>
    <row r="3930" spans="15:16" x14ac:dyDescent="0.2">
      <c r="O3930" s="67"/>
      <c r="P3930" s="67"/>
    </row>
    <row r="3931" spans="15:16" x14ac:dyDescent="0.2">
      <c r="O3931" s="67"/>
      <c r="P3931" s="67"/>
    </row>
    <row r="3932" spans="15:16" x14ac:dyDescent="0.2">
      <c r="O3932" s="67"/>
      <c r="P3932" s="67"/>
    </row>
    <row r="3933" spans="15:16" x14ac:dyDescent="0.2">
      <c r="O3933" s="67"/>
      <c r="P3933" s="67"/>
    </row>
    <row r="3934" spans="15:16" x14ac:dyDescent="0.2">
      <c r="O3934" s="67"/>
      <c r="P3934" s="67"/>
    </row>
    <row r="3935" spans="15:16" x14ac:dyDescent="0.2">
      <c r="O3935" s="67"/>
      <c r="P3935" s="67"/>
    </row>
    <row r="3936" spans="15:16" x14ac:dyDescent="0.2">
      <c r="O3936" s="67"/>
      <c r="P3936" s="67"/>
    </row>
    <row r="3937" spans="15:16" x14ac:dyDescent="0.2">
      <c r="O3937" s="67"/>
      <c r="P3937" s="67"/>
    </row>
    <row r="3938" spans="15:16" x14ac:dyDescent="0.2">
      <c r="O3938" s="67"/>
      <c r="P3938" s="67"/>
    </row>
    <row r="3939" spans="15:16" x14ac:dyDescent="0.2">
      <c r="O3939" s="67"/>
      <c r="P3939" s="67"/>
    </row>
    <row r="3940" spans="15:16" x14ac:dyDescent="0.2">
      <c r="O3940" s="67"/>
      <c r="P3940" s="67"/>
    </row>
    <row r="3941" spans="15:16" x14ac:dyDescent="0.2">
      <c r="O3941" s="67"/>
      <c r="P3941" s="67"/>
    </row>
    <row r="3942" spans="15:16" x14ac:dyDescent="0.2">
      <c r="O3942" s="67"/>
      <c r="P3942" s="67"/>
    </row>
    <row r="3943" spans="15:16" x14ac:dyDescent="0.2">
      <c r="O3943" s="67"/>
      <c r="P3943" s="67"/>
    </row>
    <row r="3944" spans="15:16" x14ac:dyDescent="0.2">
      <c r="O3944" s="67"/>
      <c r="P3944" s="67"/>
    </row>
    <row r="3945" spans="15:16" x14ac:dyDescent="0.2">
      <c r="O3945" s="67"/>
      <c r="P3945" s="67"/>
    </row>
    <row r="3946" spans="15:16" x14ac:dyDescent="0.2">
      <c r="O3946" s="67"/>
      <c r="P3946" s="67"/>
    </row>
    <row r="3947" spans="15:16" x14ac:dyDescent="0.2">
      <c r="O3947" s="67"/>
      <c r="P3947" s="67"/>
    </row>
    <row r="3948" spans="15:16" x14ac:dyDescent="0.2">
      <c r="O3948" s="67"/>
      <c r="P3948" s="67"/>
    </row>
    <row r="3949" spans="15:16" x14ac:dyDescent="0.2">
      <c r="O3949" s="67"/>
      <c r="P3949" s="67"/>
    </row>
    <row r="3950" spans="15:16" x14ac:dyDescent="0.2">
      <c r="O3950" s="67"/>
      <c r="P3950" s="67"/>
    </row>
    <row r="3951" spans="15:16" x14ac:dyDescent="0.2">
      <c r="O3951" s="67"/>
      <c r="P3951" s="67"/>
    </row>
    <row r="3952" spans="15:16" x14ac:dyDescent="0.2">
      <c r="O3952" s="67"/>
      <c r="P3952" s="67"/>
    </row>
    <row r="3953" spans="15:16" x14ac:dyDescent="0.2">
      <c r="O3953" s="67"/>
      <c r="P3953" s="67"/>
    </row>
    <row r="3954" spans="15:16" x14ac:dyDescent="0.2">
      <c r="O3954" s="67"/>
      <c r="P3954" s="67"/>
    </row>
    <row r="3955" spans="15:16" x14ac:dyDescent="0.2">
      <c r="O3955" s="67"/>
      <c r="P3955" s="67"/>
    </row>
    <row r="3956" spans="15:16" x14ac:dyDescent="0.2">
      <c r="O3956" s="67"/>
      <c r="P3956" s="67"/>
    </row>
    <row r="3957" spans="15:16" x14ac:dyDescent="0.2">
      <c r="O3957" s="67"/>
      <c r="P3957" s="67"/>
    </row>
    <row r="3958" spans="15:16" x14ac:dyDescent="0.2">
      <c r="O3958" s="67"/>
      <c r="P3958" s="67"/>
    </row>
    <row r="3959" spans="15:16" x14ac:dyDescent="0.2">
      <c r="O3959" s="67"/>
      <c r="P3959" s="67"/>
    </row>
    <row r="3960" spans="15:16" x14ac:dyDescent="0.2">
      <c r="O3960" s="67"/>
      <c r="P3960" s="67"/>
    </row>
    <row r="3961" spans="15:16" x14ac:dyDescent="0.2">
      <c r="O3961" s="67"/>
      <c r="P3961" s="67"/>
    </row>
    <row r="3962" spans="15:16" x14ac:dyDescent="0.2">
      <c r="O3962" s="67"/>
      <c r="P3962" s="67"/>
    </row>
    <row r="3963" spans="15:16" x14ac:dyDescent="0.2">
      <c r="O3963" s="67"/>
      <c r="P3963" s="67"/>
    </row>
    <row r="3964" spans="15:16" x14ac:dyDescent="0.2">
      <c r="O3964" s="67"/>
      <c r="P3964" s="67"/>
    </row>
    <row r="3965" spans="15:16" x14ac:dyDescent="0.2">
      <c r="O3965" s="67"/>
      <c r="P3965" s="67"/>
    </row>
    <row r="3966" spans="15:16" x14ac:dyDescent="0.2">
      <c r="O3966" s="67"/>
      <c r="P3966" s="67"/>
    </row>
    <row r="3967" spans="15:16" x14ac:dyDescent="0.2">
      <c r="O3967" s="67"/>
      <c r="P3967" s="67"/>
    </row>
    <row r="3968" spans="15:16" x14ac:dyDescent="0.2">
      <c r="O3968" s="67"/>
      <c r="P3968" s="67"/>
    </row>
    <row r="3969" spans="15:16" x14ac:dyDescent="0.2">
      <c r="O3969" s="67"/>
      <c r="P3969" s="67"/>
    </row>
    <row r="3970" spans="15:16" x14ac:dyDescent="0.2">
      <c r="O3970" s="67"/>
      <c r="P3970" s="67"/>
    </row>
    <row r="3971" spans="15:16" x14ac:dyDescent="0.2">
      <c r="O3971" s="67"/>
      <c r="P3971" s="67"/>
    </row>
    <row r="3972" spans="15:16" x14ac:dyDescent="0.2">
      <c r="O3972" s="67"/>
      <c r="P3972" s="67"/>
    </row>
    <row r="3973" spans="15:16" x14ac:dyDescent="0.2">
      <c r="O3973" s="67"/>
      <c r="P3973" s="67"/>
    </row>
    <row r="3974" spans="15:16" x14ac:dyDescent="0.2">
      <c r="O3974" s="67"/>
      <c r="P3974" s="67"/>
    </row>
    <row r="3975" spans="15:16" x14ac:dyDescent="0.2">
      <c r="O3975" s="67"/>
      <c r="P3975" s="67"/>
    </row>
    <row r="3976" spans="15:16" x14ac:dyDescent="0.2">
      <c r="O3976" s="67"/>
      <c r="P3976" s="67"/>
    </row>
    <row r="3977" spans="15:16" x14ac:dyDescent="0.2">
      <c r="O3977" s="67"/>
      <c r="P3977" s="67"/>
    </row>
    <row r="3978" spans="15:16" x14ac:dyDescent="0.2">
      <c r="O3978" s="67"/>
      <c r="P3978" s="67"/>
    </row>
    <row r="3979" spans="15:16" x14ac:dyDescent="0.2">
      <c r="O3979" s="67"/>
      <c r="P3979" s="67"/>
    </row>
    <row r="3980" spans="15:16" x14ac:dyDescent="0.2">
      <c r="O3980" s="67"/>
      <c r="P3980" s="67"/>
    </row>
    <row r="3981" spans="15:16" x14ac:dyDescent="0.2">
      <c r="O3981" s="67"/>
      <c r="P3981" s="67"/>
    </row>
    <row r="3982" spans="15:16" x14ac:dyDescent="0.2">
      <c r="O3982" s="67"/>
      <c r="P3982" s="67"/>
    </row>
    <row r="3983" spans="15:16" x14ac:dyDescent="0.2">
      <c r="O3983" s="67"/>
      <c r="P3983" s="67"/>
    </row>
    <row r="3984" spans="15:16" x14ac:dyDescent="0.2">
      <c r="O3984" s="67"/>
      <c r="P3984" s="67"/>
    </row>
    <row r="3985" spans="15:16" x14ac:dyDescent="0.2">
      <c r="O3985" s="67"/>
      <c r="P3985" s="67"/>
    </row>
    <row r="3986" spans="15:16" x14ac:dyDescent="0.2">
      <c r="O3986" s="67"/>
      <c r="P3986" s="67"/>
    </row>
    <row r="3987" spans="15:16" x14ac:dyDescent="0.2">
      <c r="O3987" s="67"/>
      <c r="P3987" s="67"/>
    </row>
    <row r="3988" spans="15:16" x14ac:dyDescent="0.2">
      <c r="O3988" s="67"/>
      <c r="P3988" s="67"/>
    </row>
    <row r="3989" spans="15:16" x14ac:dyDescent="0.2">
      <c r="O3989" s="67"/>
      <c r="P3989" s="67"/>
    </row>
    <row r="3990" spans="15:16" x14ac:dyDescent="0.2">
      <c r="O3990" s="67"/>
      <c r="P3990" s="67"/>
    </row>
    <row r="3991" spans="15:16" x14ac:dyDescent="0.2">
      <c r="O3991" s="67"/>
      <c r="P3991" s="67"/>
    </row>
    <row r="3992" spans="15:16" x14ac:dyDescent="0.2">
      <c r="O3992" s="67"/>
      <c r="P3992" s="67"/>
    </row>
    <row r="3993" spans="15:16" x14ac:dyDescent="0.2">
      <c r="O3993" s="67"/>
      <c r="P3993" s="67"/>
    </row>
    <row r="3994" spans="15:16" x14ac:dyDescent="0.2">
      <c r="O3994" s="67"/>
      <c r="P3994" s="67"/>
    </row>
    <row r="3995" spans="15:16" x14ac:dyDescent="0.2">
      <c r="O3995" s="67"/>
      <c r="P3995" s="67"/>
    </row>
    <row r="3996" spans="15:16" x14ac:dyDescent="0.2">
      <c r="O3996" s="67"/>
      <c r="P3996" s="67"/>
    </row>
    <row r="3997" spans="15:16" x14ac:dyDescent="0.2">
      <c r="O3997" s="67"/>
      <c r="P3997" s="67"/>
    </row>
    <row r="3998" spans="15:16" x14ac:dyDescent="0.2">
      <c r="O3998" s="67"/>
      <c r="P3998" s="67"/>
    </row>
    <row r="3999" spans="15:16" x14ac:dyDescent="0.2">
      <c r="O3999" s="67"/>
      <c r="P3999" s="67"/>
    </row>
    <row r="4000" spans="15:16" x14ac:dyDescent="0.2">
      <c r="O4000" s="67"/>
      <c r="P4000" s="67"/>
    </row>
    <row r="4001" spans="15:16" x14ac:dyDescent="0.2">
      <c r="O4001" s="67"/>
      <c r="P4001" s="67"/>
    </row>
    <row r="4002" spans="15:16" x14ac:dyDescent="0.2">
      <c r="O4002" s="67"/>
      <c r="P4002" s="67"/>
    </row>
    <row r="4003" spans="15:16" x14ac:dyDescent="0.2">
      <c r="O4003" s="67"/>
      <c r="P4003" s="67"/>
    </row>
    <row r="4004" spans="15:16" x14ac:dyDescent="0.2">
      <c r="O4004" s="67"/>
      <c r="P4004" s="67"/>
    </row>
    <row r="4005" spans="15:16" x14ac:dyDescent="0.2">
      <c r="O4005" s="67"/>
      <c r="P4005" s="67"/>
    </row>
    <row r="4006" spans="15:16" x14ac:dyDescent="0.2">
      <c r="O4006" s="67"/>
      <c r="P4006" s="67"/>
    </row>
    <row r="4007" spans="15:16" x14ac:dyDescent="0.2">
      <c r="O4007" s="67"/>
      <c r="P4007" s="67"/>
    </row>
    <row r="4008" spans="15:16" x14ac:dyDescent="0.2">
      <c r="O4008" s="67"/>
      <c r="P4008" s="67"/>
    </row>
    <row r="4009" spans="15:16" x14ac:dyDescent="0.2">
      <c r="O4009" s="67"/>
      <c r="P4009" s="67"/>
    </row>
    <row r="4010" spans="15:16" x14ac:dyDescent="0.2">
      <c r="O4010" s="67"/>
      <c r="P4010" s="67"/>
    </row>
    <row r="4011" spans="15:16" x14ac:dyDescent="0.2">
      <c r="O4011" s="67"/>
      <c r="P4011" s="67"/>
    </row>
    <row r="4012" spans="15:16" x14ac:dyDescent="0.2">
      <c r="O4012" s="67"/>
      <c r="P4012" s="67"/>
    </row>
    <row r="4013" spans="15:16" x14ac:dyDescent="0.2">
      <c r="O4013" s="67"/>
      <c r="P4013" s="67"/>
    </row>
    <row r="4014" spans="15:16" x14ac:dyDescent="0.2">
      <c r="O4014" s="67"/>
      <c r="P4014" s="67"/>
    </row>
    <row r="4015" spans="15:16" x14ac:dyDescent="0.2">
      <c r="O4015" s="67"/>
      <c r="P4015" s="67"/>
    </row>
    <row r="4016" spans="15:16" x14ac:dyDescent="0.2">
      <c r="O4016" s="67"/>
      <c r="P4016" s="67"/>
    </row>
    <row r="4017" spans="15:16" x14ac:dyDescent="0.2">
      <c r="O4017" s="67"/>
      <c r="P4017" s="67"/>
    </row>
    <row r="4018" spans="15:16" x14ac:dyDescent="0.2">
      <c r="O4018" s="67"/>
      <c r="P4018" s="67"/>
    </row>
    <row r="4019" spans="15:16" x14ac:dyDescent="0.2">
      <c r="O4019" s="67"/>
      <c r="P4019" s="67"/>
    </row>
    <row r="4020" spans="15:16" x14ac:dyDescent="0.2">
      <c r="O4020" s="67"/>
      <c r="P4020" s="67"/>
    </row>
    <row r="4021" spans="15:16" x14ac:dyDescent="0.2">
      <c r="O4021" s="67"/>
      <c r="P4021" s="67"/>
    </row>
    <row r="4022" spans="15:16" x14ac:dyDescent="0.2">
      <c r="O4022" s="67"/>
      <c r="P4022" s="67"/>
    </row>
    <row r="4023" spans="15:16" x14ac:dyDescent="0.2">
      <c r="O4023" s="67"/>
      <c r="P4023" s="67"/>
    </row>
    <row r="4024" spans="15:16" x14ac:dyDescent="0.2">
      <c r="O4024" s="67"/>
      <c r="P4024" s="67"/>
    </row>
    <row r="4025" spans="15:16" x14ac:dyDescent="0.2">
      <c r="O4025" s="67"/>
      <c r="P4025" s="67"/>
    </row>
    <row r="4026" spans="15:16" x14ac:dyDescent="0.2">
      <c r="O4026" s="67"/>
      <c r="P4026" s="67"/>
    </row>
    <row r="4027" spans="15:16" x14ac:dyDescent="0.2">
      <c r="O4027" s="67"/>
      <c r="P4027" s="67"/>
    </row>
    <row r="4028" spans="15:16" x14ac:dyDescent="0.2">
      <c r="O4028" s="67"/>
      <c r="P4028" s="67"/>
    </row>
    <row r="4029" spans="15:16" x14ac:dyDescent="0.2">
      <c r="O4029" s="67"/>
      <c r="P4029" s="67"/>
    </row>
    <row r="4030" spans="15:16" x14ac:dyDescent="0.2">
      <c r="O4030" s="67"/>
      <c r="P4030" s="67"/>
    </row>
    <row r="4031" spans="15:16" x14ac:dyDescent="0.2">
      <c r="O4031" s="67"/>
      <c r="P4031" s="67"/>
    </row>
    <row r="4032" spans="15:16" x14ac:dyDescent="0.2">
      <c r="O4032" s="67"/>
      <c r="P4032" s="67"/>
    </row>
    <row r="4033" spans="15:16" x14ac:dyDescent="0.2">
      <c r="O4033" s="67"/>
      <c r="P4033" s="67"/>
    </row>
    <row r="4034" spans="15:16" x14ac:dyDescent="0.2">
      <c r="O4034" s="67"/>
      <c r="P4034" s="67"/>
    </row>
    <row r="4035" spans="15:16" x14ac:dyDescent="0.2">
      <c r="O4035" s="67"/>
      <c r="P4035" s="67"/>
    </row>
    <row r="4036" spans="15:16" x14ac:dyDescent="0.2">
      <c r="O4036" s="67"/>
      <c r="P4036" s="67"/>
    </row>
    <row r="4037" spans="15:16" x14ac:dyDescent="0.2">
      <c r="O4037" s="67"/>
      <c r="P4037" s="67"/>
    </row>
    <row r="4038" spans="15:16" x14ac:dyDescent="0.2">
      <c r="O4038" s="67"/>
      <c r="P4038" s="67"/>
    </row>
    <row r="4039" spans="15:16" x14ac:dyDescent="0.2">
      <c r="O4039" s="67"/>
      <c r="P4039" s="67"/>
    </row>
    <row r="4040" spans="15:16" x14ac:dyDescent="0.2">
      <c r="O4040" s="67"/>
      <c r="P4040" s="67"/>
    </row>
    <row r="4041" spans="15:16" x14ac:dyDescent="0.2">
      <c r="O4041" s="67"/>
      <c r="P4041" s="67"/>
    </row>
    <row r="4042" spans="15:16" x14ac:dyDescent="0.2">
      <c r="O4042" s="67"/>
      <c r="P4042" s="67"/>
    </row>
    <row r="4043" spans="15:16" x14ac:dyDescent="0.2">
      <c r="O4043" s="67"/>
      <c r="P4043" s="67"/>
    </row>
    <row r="4044" spans="15:16" x14ac:dyDescent="0.2">
      <c r="O4044" s="67"/>
      <c r="P4044" s="67"/>
    </row>
    <row r="4045" spans="15:16" x14ac:dyDescent="0.2">
      <c r="O4045" s="67"/>
      <c r="P4045" s="67"/>
    </row>
    <row r="4046" spans="15:16" x14ac:dyDescent="0.2">
      <c r="O4046" s="67"/>
      <c r="P4046" s="67"/>
    </row>
    <row r="4047" spans="15:16" x14ac:dyDescent="0.2">
      <c r="O4047" s="67"/>
      <c r="P4047" s="67"/>
    </row>
    <row r="4048" spans="15:16" x14ac:dyDescent="0.2">
      <c r="O4048" s="67"/>
      <c r="P4048" s="67"/>
    </row>
    <row r="4049" spans="15:16" x14ac:dyDescent="0.2">
      <c r="O4049" s="67"/>
      <c r="P4049" s="67"/>
    </row>
    <row r="4050" spans="15:16" x14ac:dyDescent="0.2">
      <c r="O4050" s="67"/>
      <c r="P4050" s="67"/>
    </row>
    <row r="4051" spans="15:16" x14ac:dyDescent="0.2">
      <c r="O4051" s="67"/>
      <c r="P4051" s="67"/>
    </row>
    <row r="4052" spans="15:16" x14ac:dyDescent="0.2">
      <c r="O4052" s="67"/>
      <c r="P4052" s="67"/>
    </row>
    <row r="4053" spans="15:16" x14ac:dyDescent="0.2">
      <c r="O4053" s="67"/>
      <c r="P4053" s="67"/>
    </row>
    <row r="4054" spans="15:16" x14ac:dyDescent="0.2">
      <c r="O4054" s="67"/>
      <c r="P4054" s="67"/>
    </row>
    <row r="4055" spans="15:16" x14ac:dyDescent="0.2">
      <c r="O4055" s="67"/>
      <c r="P4055" s="67"/>
    </row>
    <row r="4056" spans="15:16" x14ac:dyDescent="0.2">
      <c r="O4056" s="67"/>
      <c r="P4056" s="67"/>
    </row>
    <row r="4057" spans="15:16" x14ac:dyDescent="0.2">
      <c r="O4057" s="67"/>
      <c r="P4057" s="67"/>
    </row>
    <row r="4058" spans="15:16" x14ac:dyDescent="0.2">
      <c r="O4058" s="67"/>
      <c r="P4058" s="67"/>
    </row>
    <row r="4059" spans="15:16" x14ac:dyDescent="0.2">
      <c r="O4059" s="67"/>
      <c r="P4059" s="67"/>
    </row>
    <row r="4060" spans="15:16" x14ac:dyDescent="0.2">
      <c r="O4060" s="67"/>
      <c r="P4060" s="67"/>
    </row>
    <row r="4061" spans="15:16" x14ac:dyDescent="0.2">
      <c r="O4061" s="67"/>
      <c r="P4061" s="67"/>
    </row>
    <row r="4062" spans="15:16" x14ac:dyDescent="0.2">
      <c r="O4062" s="67"/>
      <c r="P4062" s="67"/>
    </row>
    <row r="4063" spans="15:16" x14ac:dyDescent="0.2">
      <c r="O4063" s="67"/>
      <c r="P4063" s="67"/>
    </row>
    <row r="4064" spans="15:16" x14ac:dyDescent="0.2">
      <c r="O4064" s="67"/>
      <c r="P4064" s="67"/>
    </row>
    <row r="4065" spans="15:16" x14ac:dyDescent="0.2">
      <c r="O4065" s="67"/>
      <c r="P4065" s="67"/>
    </row>
    <row r="4066" spans="15:16" x14ac:dyDescent="0.2">
      <c r="O4066" s="67"/>
      <c r="P4066" s="67"/>
    </row>
    <row r="4067" spans="15:16" x14ac:dyDescent="0.2">
      <c r="O4067" s="67"/>
      <c r="P4067" s="67"/>
    </row>
    <row r="4068" spans="15:16" x14ac:dyDescent="0.2">
      <c r="O4068" s="67"/>
      <c r="P4068" s="67"/>
    </row>
    <row r="4069" spans="15:16" x14ac:dyDescent="0.2">
      <c r="O4069" s="67"/>
      <c r="P4069" s="67"/>
    </row>
    <row r="4070" spans="15:16" x14ac:dyDescent="0.2">
      <c r="O4070" s="67"/>
      <c r="P4070" s="67"/>
    </row>
    <row r="4071" spans="15:16" x14ac:dyDescent="0.2">
      <c r="O4071" s="67"/>
      <c r="P4071" s="67"/>
    </row>
    <row r="4072" spans="15:16" x14ac:dyDescent="0.2">
      <c r="O4072" s="67"/>
      <c r="P4072" s="67"/>
    </row>
    <row r="4073" spans="15:16" x14ac:dyDescent="0.2">
      <c r="O4073" s="67"/>
      <c r="P4073" s="67"/>
    </row>
    <row r="4074" spans="15:16" x14ac:dyDescent="0.2">
      <c r="O4074" s="67"/>
      <c r="P4074" s="67"/>
    </row>
    <row r="4075" spans="15:16" x14ac:dyDescent="0.2">
      <c r="O4075" s="67"/>
      <c r="P4075" s="67"/>
    </row>
    <row r="4076" spans="15:16" x14ac:dyDescent="0.2">
      <c r="O4076" s="67"/>
      <c r="P4076" s="67"/>
    </row>
    <row r="4077" spans="15:16" x14ac:dyDescent="0.2">
      <c r="O4077" s="67"/>
      <c r="P4077" s="67"/>
    </row>
    <row r="4078" spans="15:16" x14ac:dyDescent="0.2">
      <c r="O4078" s="67"/>
      <c r="P4078" s="67"/>
    </row>
    <row r="4079" spans="15:16" x14ac:dyDescent="0.2">
      <c r="O4079" s="67"/>
      <c r="P4079" s="67"/>
    </row>
    <row r="4080" spans="15:16" x14ac:dyDescent="0.2">
      <c r="O4080" s="67"/>
      <c r="P4080" s="67"/>
    </row>
    <row r="4081" spans="15:16" x14ac:dyDescent="0.2">
      <c r="O4081" s="67"/>
      <c r="P4081" s="67"/>
    </row>
    <row r="4082" spans="15:16" x14ac:dyDescent="0.2">
      <c r="O4082" s="67"/>
      <c r="P4082" s="67"/>
    </row>
    <row r="4083" spans="15:16" x14ac:dyDescent="0.2">
      <c r="O4083" s="67"/>
      <c r="P4083" s="67"/>
    </row>
    <row r="4084" spans="15:16" x14ac:dyDescent="0.2">
      <c r="O4084" s="67"/>
      <c r="P4084" s="67"/>
    </row>
    <row r="4085" spans="15:16" x14ac:dyDescent="0.2">
      <c r="O4085" s="67"/>
      <c r="P4085" s="67"/>
    </row>
    <row r="4086" spans="15:16" x14ac:dyDescent="0.2">
      <c r="O4086" s="67"/>
      <c r="P4086" s="67"/>
    </row>
    <row r="4087" spans="15:16" x14ac:dyDescent="0.2">
      <c r="O4087" s="67"/>
      <c r="P4087" s="67"/>
    </row>
    <row r="4088" spans="15:16" x14ac:dyDescent="0.2">
      <c r="O4088" s="67"/>
      <c r="P4088" s="67"/>
    </row>
    <row r="4089" spans="15:16" x14ac:dyDescent="0.2">
      <c r="O4089" s="67"/>
      <c r="P4089" s="67"/>
    </row>
    <row r="4090" spans="15:16" x14ac:dyDescent="0.2">
      <c r="O4090" s="67"/>
      <c r="P4090" s="67"/>
    </row>
    <row r="4091" spans="15:16" x14ac:dyDescent="0.2">
      <c r="O4091" s="67"/>
      <c r="P4091" s="67"/>
    </row>
    <row r="4092" spans="15:16" x14ac:dyDescent="0.2">
      <c r="O4092" s="67"/>
      <c r="P4092" s="67"/>
    </row>
    <row r="4093" spans="15:16" x14ac:dyDescent="0.2">
      <c r="O4093" s="67"/>
      <c r="P4093" s="67"/>
    </row>
    <row r="4094" spans="15:16" x14ac:dyDescent="0.2">
      <c r="O4094" s="67"/>
      <c r="P4094" s="67"/>
    </row>
    <row r="4095" spans="15:16" x14ac:dyDescent="0.2">
      <c r="O4095" s="67"/>
      <c r="P4095" s="67"/>
    </row>
    <row r="4096" spans="15:16" x14ac:dyDescent="0.2">
      <c r="O4096" s="67"/>
      <c r="P4096" s="67"/>
    </row>
    <row r="4097" spans="15:16" x14ac:dyDescent="0.2">
      <c r="O4097" s="67"/>
      <c r="P4097" s="67"/>
    </row>
    <row r="4098" spans="15:16" x14ac:dyDescent="0.2">
      <c r="O4098" s="67"/>
      <c r="P4098" s="67"/>
    </row>
    <row r="4099" spans="15:16" x14ac:dyDescent="0.2">
      <c r="O4099" s="67"/>
      <c r="P4099" s="67"/>
    </row>
    <row r="4100" spans="15:16" x14ac:dyDescent="0.2">
      <c r="O4100" s="67"/>
      <c r="P4100" s="67"/>
    </row>
    <row r="4101" spans="15:16" x14ac:dyDescent="0.2">
      <c r="O4101" s="67"/>
      <c r="P4101" s="67"/>
    </row>
    <row r="4102" spans="15:16" x14ac:dyDescent="0.2">
      <c r="O4102" s="67"/>
      <c r="P4102" s="67"/>
    </row>
    <row r="4103" spans="15:16" x14ac:dyDescent="0.2">
      <c r="O4103" s="67"/>
      <c r="P4103" s="67"/>
    </row>
    <row r="4104" spans="15:16" x14ac:dyDescent="0.2">
      <c r="O4104" s="67"/>
      <c r="P4104" s="67"/>
    </row>
    <row r="4105" spans="15:16" x14ac:dyDescent="0.2">
      <c r="O4105" s="67"/>
      <c r="P4105" s="67"/>
    </row>
    <row r="4106" spans="15:16" x14ac:dyDescent="0.2">
      <c r="O4106" s="67"/>
      <c r="P4106" s="67"/>
    </row>
    <row r="4107" spans="15:16" x14ac:dyDescent="0.2">
      <c r="O4107" s="67"/>
      <c r="P4107" s="67"/>
    </row>
    <row r="4108" spans="15:16" x14ac:dyDescent="0.2">
      <c r="O4108" s="67"/>
      <c r="P4108" s="67"/>
    </row>
    <row r="4109" spans="15:16" x14ac:dyDescent="0.2">
      <c r="O4109" s="67"/>
      <c r="P4109" s="67"/>
    </row>
    <row r="4110" spans="15:16" x14ac:dyDescent="0.2">
      <c r="O4110" s="67"/>
      <c r="P4110" s="67"/>
    </row>
    <row r="4111" spans="15:16" x14ac:dyDescent="0.2">
      <c r="O4111" s="67"/>
      <c r="P4111" s="67"/>
    </row>
    <row r="4112" spans="15:16" x14ac:dyDescent="0.2">
      <c r="O4112" s="67"/>
      <c r="P4112" s="67"/>
    </row>
    <row r="4113" spans="15:16" x14ac:dyDescent="0.2">
      <c r="O4113" s="67"/>
      <c r="P4113" s="67"/>
    </row>
    <row r="4114" spans="15:16" x14ac:dyDescent="0.2">
      <c r="O4114" s="67"/>
      <c r="P4114" s="67"/>
    </row>
    <row r="4115" spans="15:16" x14ac:dyDescent="0.2">
      <c r="O4115" s="67"/>
      <c r="P4115" s="67"/>
    </row>
    <row r="4116" spans="15:16" x14ac:dyDescent="0.2">
      <c r="O4116" s="67"/>
      <c r="P4116" s="67"/>
    </row>
    <row r="4117" spans="15:16" x14ac:dyDescent="0.2">
      <c r="O4117" s="67"/>
      <c r="P4117" s="67"/>
    </row>
    <row r="4118" spans="15:16" x14ac:dyDescent="0.2">
      <c r="O4118" s="67"/>
      <c r="P4118" s="67"/>
    </row>
    <row r="4119" spans="15:16" x14ac:dyDescent="0.2">
      <c r="O4119" s="67"/>
      <c r="P4119" s="67"/>
    </row>
    <row r="4120" spans="15:16" x14ac:dyDescent="0.2">
      <c r="O4120" s="67"/>
      <c r="P4120" s="67"/>
    </row>
    <row r="4121" spans="15:16" x14ac:dyDescent="0.2">
      <c r="O4121" s="67"/>
      <c r="P4121" s="67"/>
    </row>
    <row r="4122" spans="15:16" x14ac:dyDescent="0.2">
      <c r="O4122" s="67"/>
      <c r="P4122" s="67"/>
    </row>
    <row r="4123" spans="15:16" x14ac:dyDescent="0.2">
      <c r="O4123" s="67"/>
      <c r="P4123" s="67"/>
    </row>
    <row r="4124" spans="15:16" x14ac:dyDescent="0.2">
      <c r="O4124" s="67"/>
      <c r="P4124" s="67"/>
    </row>
    <row r="4125" spans="15:16" x14ac:dyDescent="0.2">
      <c r="O4125" s="67"/>
      <c r="P4125" s="67"/>
    </row>
    <row r="4126" spans="15:16" x14ac:dyDescent="0.2">
      <c r="O4126" s="67"/>
      <c r="P4126" s="67"/>
    </row>
    <row r="4127" spans="15:16" x14ac:dyDescent="0.2">
      <c r="O4127" s="67"/>
      <c r="P4127" s="67"/>
    </row>
    <row r="4128" spans="15:16" x14ac:dyDescent="0.2">
      <c r="O4128" s="67"/>
      <c r="P4128" s="67"/>
    </row>
    <row r="4129" spans="15:16" x14ac:dyDescent="0.2">
      <c r="O4129" s="67"/>
      <c r="P4129" s="67"/>
    </row>
    <row r="4130" spans="15:16" x14ac:dyDescent="0.2">
      <c r="O4130" s="67"/>
      <c r="P4130" s="67"/>
    </row>
    <row r="4131" spans="15:16" x14ac:dyDescent="0.2">
      <c r="O4131" s="67"/>
      <c r="P4131" s="67"/>
    </row>
    <row r="4132" spans="15:16" x14ac:dyDescent="0.2">
      <c r="O4132" s="67"/>
      <c r="P4132" s="67"/>
    </row>
    <row r="4133" spans="15:16" x14ac:dyDescent="0.2">
      <c r="O4133" s="67"/>
      <c r="P4133" s="67"/>
    </row>
    <row r="4134" spans="15:16" x14ac:dyDescent="0.2">
      <c r="O4134" s="67"/>
      <c r="P4134" s="67"/>
    </row>
    <row r="4135" spans="15:16" x14ac:dyDescent="0.2">
      <c r="O4135" s="67"/>
      <c r="P4135" s="67"/>
    </row>
    <row r="4136" spans="15:16" x14ac:dyDescent="0.2">
      <c r="O4136" s="67"/>
      <c r="P4136" s="67"/>
    </row>
    <row r="4137" spans="15:16" x14ac:dyDescent="0.2">
      <c r="O4137" s="67"/>
      <c r="P4137" s="67"/>
    </row>
    <row r="4138" spans="15:16" x14ac:dyDescent="0.2">
      <c r="O4138" s="67"/>
      <c r="P4138" s="67"/>
    </row>
    <row r="4139" spans="15:16" x14ac:dyDescent="0.2">
      <c r="O4139" s="67"/>
      <c r="P4139" s="67"/>
    </row>
    <row r="4140" spans="15:16" x14ac:dyDescent="0.2">
      <c r="O4140" s="67"/>
      <c r="P4140" s="67"/>
    </row>
    <row r="4141" spans="15:16" x14ac:dyDescent="0.2">
      <c r="O4141" s="67"/>
      <c r="P4141" s="67"/>
    </row>
    <row r="4142" spans="15:16" x14ac:dyDescent="0.2">
      <c r="O4142" s="67"/>
      <c r="P4142" s="67"/>
    </row>
    <row r="4143" spans="15:16" x14ac:dyDescent="0.2">
      <c r="O4143" s="67"/>
      <c r="P4143" s="67"/>
    </row>
    <row r="4144" spans="15:16" x14ac:dyDescent="0.2">
      <c r="O4144" s="67"/>
      <c r="P4144" s="67"/>
    </row>
    <row r="4145" spans="15:16" x14ac:dyDescent="0.2">
      <c r="O4145" s="67"/>
      <c r="P4145" s="67"/>
    </row>
    <row r="4146" spans="15:16" x14ac:dyDescent="0.2">
      <c r="O4146" s="67"/>
      <c r="P4146" s="67"/>
    </row>
    <row r="4147" spans="15:16" x14ac:dyDescent="0.2">
      <c r="O4147" s="67"/>
      <c r="P4147" s="67"/>
    </row>
    <row r="4148" spans="15:16" x14ac:dyDescent="0.2">
      <c r="O4148" s="67"/>
      <c r="P4148" s="67"/>
    </row>
    <row r="4149" spans="15:16" x14ac:dyDescent="0.2">
      <c r="O4149" s="67"/>
      <c r="P4149" s="67"/>
    </row>
    <row r="4150" spans="15:16" x14ac:dyDescent="0.2">
      <c r="O4150" s="67"/>
      <c r="P4150" s="67"/>
    </row>
    <row r="4151" spans="15:16" x14ac:dyDescent="0.2">
      <c r="O4151" s="67"/>
      <c r="P4151" s="67"/>
    </row>
    <row r="4152" spans="15:16" x14ac:dyDescent="0.2">
      <c r="O4152" s="67"/>
      <c r="P4152" s="67"/>
    </row>
    <row r="4153" spans="15:16" x14ac:dyDescent="0.2">
      <c r="O4153" s="67"/>
      <c r="P4153" s="67"/>
    </row>
    <row r="4154" spans="15:16" x14ac:dyDescent="0.2">
      <c r="O4154" s="67"/>
      <c r="P4154" s="67"/>
    </row>
    <row r="4155" spans="15:16" x14ac:dyDescent="0.2">
      <c r="O4155" s="67"/>
      <c r="P4155" s="67"/>
    </row>
    <row r="4156" spans="15:16" x14ac:dyDescent="0.2">
      <c r="O4156" s="67"/>
      <c r="P4156" s="67"/>
    </row>
    <row r="4157" spans="15:16" x14ac:dyDescent="0.2">
      <c r="O4157" s="67"/>
      <c r="P4157" s="67"/>
    </row>
    <row r="4158" spans="15:16" x14ac:dyDescent="0.2">
      <c r="O4158" s="67"/>
      <c r="P4158" s="67"/>
    </row>
    <row r="4159" spans="15:16" x14ac:dyDescent="0.2">
      <c r="O4159" s="67"/>
      <c r="P4159" s="67"/>
    </row>
    <row r="4160" spans="15:16" x14ac:dyDescent="0.2">
      <c r="O4160" s="67"/>
      <c r="P4160" s="67"/>
    </row>
    <row r="4161" spans="15:16" x14ac:dyDescent="0.2">
      <c r="O4161" s="67"/>
      <c r="P4161" s="67"/>
    </row>
    <row r="4162" spans="15:16" x14ac:dyDescent="0.2">
      <c r="O4162" s="67"/>
      <c r="P4162" s="67"/>
    </row>
    <row r="4163" spans="15:16" x14ac:dyDescent="0.2">
      <c r="O4163" s="67"/>
      <c r="P4163" s="67"/>
    </row>
    <row r="4164" spans="15:16" x14ac:dyDescent="0.2">
      <c r="O4164" s="67"/>
      <c r="P4164" s="67"/>
    </row>
    <row r="4165" spans="15:16" x14ac:dyDescent="0.2">
      <c r="O4165" s="67"/>
      <c r="P4165" s="67"/>
    </row>
    <row r="4166" spans="15:16" x14ac:dyDescent="0.2">
      <c r="O4166" s="67"/>
      <c r="P4166" s="67"/>
    </row>
    <row r="4167" spans="15:16" x14ac:dyDescent="0.2">
      <c r="O4167" s="67"/>
      <c r="P4167" s="67"/>
    </row>
    <row r="4168" spans="15:16" x14ac:dyDescent="0.2">
      <c r="O4168" s="67"/>
      <c r="P4168" s="67"/>
    </row>
    <row r="4169" spans="15:16" x14ac:dyDescent="0.2">
      <c r="O4169" s="67"/>
      <c r="P4169" s="67"/>
    </row>
    <row r="4170" spans="15:16" x14ac:dyDescent="0.2">
      <c r="O4170" s="67"/>
      <c r="P4170" s="67"/>
    </row>
    <row r="4171" spans="15:16" x14ac:dyDescent="0.2">
      <c r="O4171" s="67"/>
      <c r="P4171" s="67"/>
    </row>
    <row r="4172" spans="15:16" x14ac:dyDescent="0.2">
      <c r="O4172" s="67"/>
      <c r="P4172" s="67"/>
    </row>
    <row r="4173" spans="15:16" x14ac:dyDescent="0.2">
      <c r="O4173" s="67"/>
      <c r="P4173" s="67"/>
    </row>
    <row r="4174" spans="15:16" x14ac:dyDescent="0.2">
      <c r="O4174" s="67"/>
      <c r="P4174" s="67"/>
    </row>
    <row r="4175" spans="15:16" x14ac:dyDescent="0.2">
      <c r="O4175" s="67"/>
      <c r="P4175" s="67"/>
    </row>
    <row r="4176" spans="15:16" x14ac:dyDescent="0.2">
      <c r="O4176" s="67"/>
      <c r="P4176" s="67"/>
    </row>
    <row r="4177" spans="15:16" x14ac:dyDescent="0.2">
      <c r="O4177" s="67"/>
      <c r="P4177" s="67"/>
    </row>
    <row r="4178" spans="15:16" x14ac:dyDescent="0.2">
      <c r="O4178" s="67"/>
      <c r="P4178" s="67"/>
    </row>
    <row r="4179" spans="15:16" x14ac:dyDescent="0.2">
      <c r="O4179" s="67"/>
      <c r="P4179" s="67"/>
    </row>
    <row r="4180" spans="15:16" x14ac:dyDescent="0.2">
      <c r="O4180" s="67"/>
      <c r="P4180" s="67"/>
    </row>
    <row r="4181" spans="15:16" x14ac:dyDescent="0.2">
      <c r="O4181" s="67"/>
      <c r="P4181" s="67"/>
    </row>
    <row r="4182" spans="15:16" x14ac:dyDescent="0.2">
      <c r="O4182" s="67"/>
      <c r="P4182" s="67"/>
    </row>
    <row r="4183" spans="15:16" x14ac:dyDescent="0.2">
      <c r="O4183" s="67"/>
      <c r="P4183" s="67"/>
    </row>
    <row r="4184" spans="15:16" x14ac:dyDescent="0.2">
      <c r="O4184" s="67"/>
      <c r="P4184" s="67"/>
    </row>
    <row r="4185" spans="15:16" x14ac:dyDescent="0.2">
      <c r="O4185" s="67"/>
      <c r="P4185" s="67"/>
    </row>
    <row r="4186" spans="15:16" x14ac:dyDescent="0.2">
      <c r="O4186" s="67"/>
      <c r="P4186" s="67"/>
    </row>
    <row r="4187" spans="15:16" x14ac:dyDescent="0.2">
      <c r="O4187" s="67"/>
      <c r="P4187" s="67"/>
    </row>
    <row r="4188" spans="15:16" x14ac:dyDescent="0.2">
      <c r="O4188" s="67"/>
      <c r="P4188" s="67"/>
    </row>
    <row r="4189" spans="15:16" x14ac:dyDescent="0.2">
      <c r="O4189" s="67"/>
      <c r="P4189" s="67"/>
    </row>
    <row r="4190" spans="15:16" x14ac:dyDescent="0.2">
      <c r="O4190" s="67"/>
      <c r="P4190" s="67"/>
    </row>
    <row r="4191" spans="15:16" x14ac:dyDescent="0.2">
      <c r="O4191" s="67"/>
      <c r="P4191" s="67"/>
    </row>
    <row r="4192" spans="15:16" x14ac:dyDescent="0.2">
      <c r="O4192" s="67"/>
      <c r="P4192" s="67"/>
    </row>
    <row r="4193" spans="15:16" x14ac:dyDescent="0.2">
      <c r="O4193" s="67"/>
      <c r="P4193" s="67"/>
    </row>
    <row r="4194" spans="15:16" x14ac:dyDescent="0.2">
      <c r="O4194" s="67"/>
      <c r="P4194" s="67"/>
    </row>
    <row r="4195" spans="15:16" x14ac:dyDescent="0.2">
      <c r="O4195" s="67"/>
      <c r="P4195" s="67"/>
    </row>
    <row r="4196" spans="15:16" x14ac:dyDescent="0.2">
      <c r="O4196" s="67"/>
      <c r="P4196" s="67"/>
    </row>
    <row r="4197" spans="15:16" x14ac:dyDescent="0.2">
      <c r="O4197" s="67"/>
      <c r="P4197" s="67"/>
    </row>
    <row r="4198" spans="15:16" x14ac:dyDescent="0.2">
      <c r="O4198" s="67"/>
      <c r="P4198" s="67"/>
    </row>
    <row r="4199" spans="15:16" x14ac:dyDescent="0.2">
      <c r="O4199" s="67"/>
      <c r="P4199" s="67"/>
    </row>
    <row r="4200" spans="15:16" x14ac:dyDescent="0.2">
      <c r="O4200" s="67"/>
      <c r="P4200" s="67"/>
    </row>
    <row r="4201" spans="15:16" x14ac:dyDescent="0.2">
      <c r="O4201" s="67"/>
      <c r="P4201" s="67"/>
    </row>
    <row r="4202" spans="15:16" x14ac:dyDescent="0.2">
      <c r="O4202" s="67"/>
      <c r="P4202" s="67"/>
    </row>
    <row r="4203" spans="15:16" x14ac:dyDescent="0.2">
      <c r="O4203" s="67"/>
      <c r="P4203" s="67"/>
    </row>
    <row r="4204" spans="15:16" x14ac:dyDescent="0.2">
      <c r="O4204" s="67"/>
      <c r="P4204" s="67"/>
    </row>
    <row r="4205" spans="15:16" x14ac:dyDescent="0.2">
      <c r="O4205" s="67"/>
      <c r="P4205" s="67"/>
    </row>
    <row r="4206" spans="15:16" x14ac:dyDescent="0.2">
      <c r="O4206" s="67"/>
      <c r="P4206" s="67"/>
    </row>
    <row r="4207" spans="15:16" x14ac:dyDescent="0.2">
      <c r="O4207" s="67"/>
      <c r="P4207" s="67"/>
    </row>
    <row r="4208" spans="15:16" x14ac:dyDescent="0.2">
      <c r="O4208" s="67"/>
      <c r="P4208" s="67"/>
    </row>
    <row r="4209" spans="15:16" x14ac:dyDescent="0.2">
      <c r="O4209" s="67"/>
      <c r="P4209" s="67"/>
    </row>
    <row r="4210" spans="15:16" x14ac:dyDescent="0.2">
      <c r="O4210" s="67"/>
      <c r="P4210" s="67"/>
    </row>
    <row r="4211" spans="15:16" x14ac:dyDescent="0.2">
      <c r="O4211" s="67"/>
      <c r="P4211" s="67"/>
    </row>
    <row r="4212" spans="15:16" x14ac:dyDescent="0.2">
      <c r="O4212" s="67"/>
      <c r="P4212" s="67"/>
    </row>
    <row r="4213" spans="15:16" x14ac:dyDescent="0.2">
      <c r="O4213" s="67"/>
      <c r="P4213" s="67"/>
    </row>
    <row r="4214" spans="15:16" x14ac:dyDescent="0.2">
      <c r="O4214" s="67"/>
      <c r="P4214" s="67"/>
    </row>
    <row r="4215" spans="15:16" x14ac:dyDescent="0.2">
      <c r="O4215" s="67"/>
      <c r="P4215" s="67"/>
    </row>
    <row r="4216" spans="15:16" x14ac:dyDescent="0.2">
      <c r="O4216" s="67"/>
      <c r="P4216" s="67"/>
    </row>
    <row r="4217" spans="15:16" x14ac:dyDescent="0.2">
      <c r="O4217" s="67"/>
      <c r="P4217" s="67"/>
    </row>
    <row r="4218" spans="15:16" x14ac:dyDescent="0.2">
      <c r="O4218" s="67"/>
      <c r="P4218" s="67"/>
    </row>
    <row r="4219" spans="15:16" x14ac:dyDescent="0.2">
      <c r="O4219" s="67"/>
      <c r="P4219" s="67"/>
    </row>
    <row r="4220" spans="15:16" x14ac:dyDescent="0.2">
      <c r="O4220" s="67"/>
      <c r="P4220" s="67"/>
    </row>
    <row r="4221" spans="15:16" x14ac:dyDescent="0.2">
      <c r="O4221" s="67"/>
      <c r="P4221" s="67"/>
    </row>
    <row r="4222" spans="15:16" x14ac:dyDescent="0.2">
      <c r="O4222" s="67"/>
      <c r="P4222" s="67"/>
    </row>
    <row r="4223" spans="15:16" x14ac:dyDescent="0.2">
      <c r="O4223" s="67"/>
      <c r="P4223" s="67"/>
    </row>
    <row r="4224" spans="15:16" x14ac:dyDescent="0.2">
      <c r="O4224" s="67"/>
      <c r="P4224" s="67"/>
    </row>
    <row r="4225" spans="15:16" x14ac:dyDescent="0.2">
      <c r="O4225" s="67"/>
      <c r="P4225" s="67"/>
    </row>
    <row r="4226" spans="15:16" x14ac:dyDescent="0.2">
      <c r="O4226" s="67"/>
      <c r="P4226" s="67"/>
    </row>
    <row r="4227" spans="15:16" x14ac:dyDescent="0.2">
      <c r="O4227" s="67"/>
      <c r="P4227" s="67"/>
    </row>
    <row r="4228" spans="15:16" x14ac:dyDescent="0.2">
      <c r="O4228" s="67"/>
      <c r="P4228" s="67"/>
    </row>
    <row r="4229" spans="15:16" x14ac:dyDescent="0.2">
      <c r="O4229" s="67"/>
      <c r="P4229" s="67"/>
    </row>
    <row r="4230" spans="15:16" x14ac:dyDescent="0.2">
      <c r="O4230" s="67"/>
      <c r="P4230" s="67"/>
    </row>
    <row r="4231" spans="15:16" x14ac:dyDescent="0.2">
      <c r="O4231" s="67"/>
      <c r="P4231" s="67"/>
    </row>
    <row r="4232" spans="15:16" x14ac:dyDescent="0.2">
      <c r="O4232" s="67"/>
      <c r="P4232" s="67"/>
    </row>
    <row r="4233" spans="15:16" x14ac:dyDescent="0.2">
      <c r="O4233" s="67"/>
      <c r="P4233" s="67"/>
    </row>
    <row r="4234" spans="15:16" x14ac:dyDescent="0.2">
      <c r="O4234" s="67"/>
      <c r="P4234" s="67"/>
    </row>
    <row r="4235" spans="15:16" x14ac:dyDescent="0.2">
      <c r="O4235" s="67"/>
      <c r="P4235" s="67"/>
    </row>
    <row r="4236" spans="15:16" x14ac:dyDescent="0.2">
      <c r="O4236" s="67"/>
      <c r="P4236" s="67"/>
    </row>
    <row r="4237" spans="15:16" x14ac:dyDescent="0.2">
      <c r="O4237" s="67"/>
      <c r="P4237" s="67"/>
    </row>
    <row r="4238" spans="15:16" x14ac:dyDescent="0.2">
      <c r="O4238" s="67"/>
      <c r="P4238" s="67"/>
    </row>
    <row r="4239" spans="15:16" x14ac:dyDescent="0.2">
      <c r="O4239" s="67"/>
      <c r="P4239" s="67"/>
    </row>
    <row r="4240" spans="15:16" x14ac:dyDescent="0.2">
      <c r="O4240" s="67"/>
      <c r="P4240" s="67"/>
    </row>
    <row r="4241" spans="15:16" x14ac:dyDescent="0.2">
      <c r="O4241" s="67"/>
      <c r="P4241" s="67"/>
    </row>
    <row r="4242" spans="15:16" x14ac:dyDescent="0.2">
      <c r="O4242" s="67"/>
      <c r="P4242" s="67"/>
    </row>
    <row r="4243" spans="15:16" x14ac:dyDescent="0.2">
      <c r="O4243" s="67"/>
      <c r="P4243" s="67"/>
    </row>
    <row r="4244" spans="15:16" x14ac:dyDescent="0.2">
      <c r="O4244" s="67"/>
      <c r="P4244" s="67"/>
    </row>
    <row r="4245" spans="15:16" x14ac:dyDescent="0.2">
      <c r="O4245" s="67"/>
      <c r="P4245" s="67"/>
    </row>
    <row r="4246" spans="15:16" x14ac:dyDescent="0.2">
      <c r="O4246" s="67"/>
      <c r="P4246" s="67"/>
    </row>
    <row r="4247" spans="15:16" x14ac:dyDescent="0.2">
      <c r="O4247" s="67"/>
      <c r="P4247" s="67"/>
    </row>
    <row r="4248" spans="15:16" x14ac:dyDescent="0.2">
      <c r="O4248" s="67"/>
      <c r="P4248" s="67"/>
    </row>
    <row r="4249" spans="15:16" x14ac:dyDescent="0.2">
      <c r="O4249" s="67"/>
      <c r="P4249" s="67"/>
    </row>
    <row r="4250" spans="15:16" x14ac:dyDescent="0.2">
      <c r="O4250" s="67"/>
      <c r="P4250" s="67"/>
    </row>
    <row r="4251" spans="15:16" x14ac:dyDescent="0.2">
      <c r="O4251" s="67"/>
      <c r="P4251" s="67"/>
    </row>
    <row r="4252" spans="15:16" x14ac:dyDescent="0.2">
      <c r="O4252" s="67"/>
      <c r="P4252" s="67"/>
    </row>
    <row r="4253" spans="15:16" x14ac:dyDescent="0.2">
      <c r="O4253" s="67"/>
      <c r="P4253" s="67"/>
    </row>
    <row r="4254" spans="15:16" x14ac:dyDescent="0.2">
      <c r="O4254" s="67"/>
      <c r="P4254" s="67"/>
    </row>
    <row r="4255" spans="15:16" x14ac:dyDescent="0.2">
      <c r="O4255" s="67"/>
      <c r="P4255" s="67"/>
    </row>
    <row r="4256" spans="15:16" x14ac:dyDescent="0.2">
      <c r="O4256" s="67"/>
      <c r="P4256" s="67"/>
    </row>
    <row r="4257" spans="15:16" x14ac:dyDescent="0.2">
      <c r="O4257" s="67"/>
      <c r="P4257" s="67"/>
    </row>
    <row r="4258" spans="15:16" x14ac:dyDescent="0.2">
      <c r="O4258" s="67"/>
      <c r="P4258" s="67"/>
    </row>
    <row r="4259" spans="15:16" x14ac:dyDescent="0.2">
      <c r="O4259" s="67"/>
      <c r="P4259" s="67"/>
    </row>
    <row r="4260" spans="15:16" x14ac:dyDescent="0.2">
      <c r="O4260" s="67"/>
      <c r="P4260" s="67"/>
    </row>
    <row r="4261" spans="15:16" x14ac:dyDescent="0.2">
      <c r="O4261" s="67"/>
      <c r="P4261" s="67"/>
    </row>
    <row r="4262" spans="15:16" x14ac:dyDescent="0.2">
      <c r="O4262" s="67"/>
      <c r="P4262" s="67"/>
    </row>
    <row r="4263" spans="15:16" x14ac:dyDescent="0.2">
      <c r="O4263" s="67"/>
      <c r="P4263" s="67"/>
    </row>
    <row r="4264" spans="15:16" x14ac:dyDescent="0.2">
      <c r="O4264" s="67"/>
      <c r="P4264" s="67"/>
    </row>
    <row r="4265" spans="15:16" x14ac:dyDescent="0.2">
      <c r="O4265" s="67"/>
      <c r="P4265" s="67"/>
    </row>
    <row r="4266" spans="15:16" x14ac:dyDescent="0.2">
      <c r="O4266" s="67"/>
      <c r="P4266" s="67"/>
    </row>
    <row r="4267" spans="15:16" x14ac:dyDescent="0.2">
      <c r="O4267" s="67"/>
      <c r="P4267" s="67"/>
    </row>
    <row r="4268" spans="15:16" x14ac:dyDescent="0.2">
      <c r="O4268" s="67"/>
      <c r="P4268" s="67"/>
    </row>
    <row r="4269" spans="15:16" x14ac:dyDescent="0.2">
      <c r="O4269" s="67"/>
      <c r="P4269" s="67"/>
    </row>
    <row r="4270" spans="15:16" x14ac:dyDescent="0.2">
      <c r="O4270" s="67"/>
      <c r="P4270" s="67"/>
    </row>
    <row r="4271" spans="15:16" x14ac:dyDescent="0.2">
      <c r="O4271" s="67"/>
      <c r="P4271" s="67"/>
    </row>
    <row r="4272" spans="15:16" x14ac:dyDescent="0.2">
      <c r="O4272" s="67"/>
      <c r="P4272" s="67"/>
    </row>
    <row r="4273" spans="15:16" x14ac:dyDescent="0.2">
      <c r="O4273" s="67"/>
      <c r="P4273" s="67"/>
    </row>
    <row r="4274" spans="15:16" x14ac:dyDescent="0.2">
      <c r="O4274" s="67"/>
      <c r="P4274" s="67"/>
    </row>
    <row r="4275" spans="15:16" x14ac:dyDescent="0.2">
      <c r="O4275" s="67"/>
      <c r="P4275" s="67"/>
    </row>
    <row r="4276" spans="15:16" x14ac:dyDescent="0.2">
      <c r="O4276" s="67"/>
      <c r="P4276" s="67"/>
    </row>
    <row r="4277" spans="15:16" x14ac:dyDescent="0.2">
      <c r="O4277" s="67"/>
      <c r="P4277" s="67"/>
    </row>
    <row r="4278" spans="15:16" x14ac:dyDescent="0.2">
      <c r="O4278" s="67"/>
      <c r="P4278" s="67"/>
    </row>
    <row r="4279" spans="15:16" x14ac:dyDescent="0.2">
      <c r="O4279" s="67"/>
      <c r="P4279" s="67"/>
    </row>
    <row r="4280" spans="15:16" x14ac:dyDescent="0.2">
      <c r="O4280" s="67"/>
      <c r="P4280" s="67"/>
    </row>
    <row r="4281" spans="15:16" x14ac:dyDescent="0.2">
      <c r="O4281" s="67"/>
      <c r="P4281" s="67"/>
    </row>
    <row r="4282" spans="15:16" x14ac:dyDescent="0.2">
      <c r="O4282" s="67"/>
      <c r="P4282" s="67"/>
    </row>
    <row r="4283" spans="15:16" x14ac:dyDescent="0.2">
      <c r="O4283" s="67"/>
      <c r="P4283" s="67"/>
    </row>
    <row r="4284" spans="15:16" x14ac:dyDescent="0.2">
      <c r="O4284" s="67"/>
      <c r="P4284" s="67"/>
    </row>
    <row r="4285" spans="15:16" x14ac:dyDescent="0.2">
      <c r="O4285" s="67"/>
      <c r="P4285" s="67"/>
    </row>
    <row r="4286" spans="15:16" x14ac:dyDescent="0.2">
      <c r="O4286" s="67"/>
      <c r="P4286" s="67"/>
    </row>
    <row r="4287" spans="15:16" x14ac:dyDescent="0.2">
      <c r="O4287" s="67"/>
      <c r="P4287" s="67"/>
    </row>
    <row r="4288" spans="15:16" x14ac:dyDescent="0.2">
      <c r="O4288" s="67"/>
      <c r="P4288" s="67"/>
    </row>
    <row r="4289" spans="15:16" x14ac:dyDescent="0.2">
      <c r="O4289" s="67"/>
      <c r="P4289" s="67"/>
    </row>
    <row r="4290" spans="15:16" x14ac:dyDescent="0.2">
      <c r="O4290" s="67"/>
      <c r="P4290" s="67"/>
    </row>
    <row r="4291" spans="15:16" x14ac:dyDescent="0.2">
      <c r="O4291" s="67"/>
      <c r="P4291" s="67"/>
    </row>
    <row r="4292" spans="15:16" x14ac:dyDescent="0.2">
      <c r="O4292" s="67"/>
      <c r="P4292" s="67"/>
    </row>
    <row r="4293" spans="15:16" x14ac:dyDescent="0.2">
      <c r="O4293" s="67"/>
      <c r="P4293" s="67"/>
    </row>
    <row r="4294" spans="15:16" x14ac:dyDescent="0.2">
      <c r="O4294" s="67"/>
      <c r="P4294" s="67"/>
    </row>
    <row r="4295" spans="15:16" x14ac:dyDescent="0.2">
      <c r="O4295" s="67"/>
      <c r="P4295" s="67"/>
    </row>
    <row r="4296" spans="15:16" x14ac:dyDescent="0.2">
      <c r="O4296" s="67"/>
      <c r="P4296" s="67"/>
    </row>
    <row r="4297" spans="15:16" x14ac:dyDescent="0.2">
      <c r="O4297" s="67"/>
      <c r="P4297" s="67"/>
    </row>
    <row r="4298" spans="15:16" x14ac:dyDescent="0.2">
      <c r="O4298" s="67"/>
      <c r="P4298" s="67"/>
    </row>
    <row r="4299" spans="15:16" x14ac:dyDescent="0.2">
      <c r="O4299" s="67"/>
      <c r="P4299" s="67"/>
    </row>
    <row r="4300" spans="15:16" x14ac:dyDescent="0.2">
      <c r="O4300" s="67"/>
      <c r="P4300" s="67"/>
    </row>
    <row r="4301" spans="15:16" x14ac:dyDescent="0.2">
      <c r="O4301" s="67"/>
      <c r="P4301" s="67"/>
    </row>
    <row r="4302" spans="15:16" x14ac:dyDescent="0.2">
      <c r="O4302" s="67"/>
      <c r="P4302" s="67"/>
    </row>
    <row r="4303" spans="15:16" x14ac:dyDescent="0.2">
      <c r="O4303" s="67"/>
      <c r="P4303" s="67"/>
    </row>
    <row r="4304" spans="15:16" x14ac:dyDescent="0.2">
      <c r="O4304" s="67"/>
      <c r="P4304" s="67"/>
    </row>
    <row r="4305" spans="15:16" x14ac:dyDescent="0.2">
      <c r="O4305" s="67"/>
      <c r="P4305" s="67"/>
    </row>
    <row r="4306" spans="15:16" x14ac:dyDescent="0.2">
      <c r="O4306" s="67"/>
      <c r="P4306" s="67"/>
    </row>
    <row r="4307" spans="15:16" x14ac:dyDescent="0.2">
      <c r="O4307" s="67"/>
      <c r="P4307" s="67"/>
    </row>
    <row r="4308" spans="15:16" x14ac:dyDescent="0.2">
      <c r="O4308" s="67"/>
      <c r="P4308" s="67"/>
    </row>
    <row r="4309" spans="15:16" x14ac:dyDescent="0.2">
      <c r="O4309" s="67"/>
      <c r="P4309" s="67"/>
    </row>
    <row r="4310" spans="15:16" x14ac:dyDescent="0.2">
      <c r="O4310" s="67"/>
      <c r="P4310" s="67"/>
    </row>
    <row r="4311" spans="15:16" x14ac:dyDescent="0.2">
      <c r="O4311" s="67"/>
      <c r="P4311" s="67"/>
    </row>
    <row r="4312" spans="15:16" x14ac:dyDescent="0.2">
      <c r="O4312" s="67"/>
      <c r="P4312" s="67"/>
    </row>
    <row r="4313" spans="15:16" x14ac:dyDescent="0.2">
      <c r="O4313" s="67"/>
      <c r="P4313" s="67"/>
    </row>
    <row r="4314" spans="15:16" x14ac:dyDescent="0.2">
      <c r="O4314" s="67"/>
      <c r="P4314" s="67"/>
    </row>
    <row r="4315" spans="15:16" x14ac:dyDescent="0.2">
      <c r="O4315" s="67"/>
      <c r="P4315" s="67"/>
    </row>
    <row r="4316" spans="15:16" x14ac:dyDescent="0.2">
      <c r="O4316" s="67"/>
      <c r="P4316" s="67"/>
    </row>
    <row r="4317" spans="15:16" x14ac:dyDescent="0.2">
      <c r="O4317" s="67"/>
      <c r="P4317" s="67"/>
    </row>
    <row r="4318" spans="15:16" x14ac:dyDescent="0.2">
      <c r="O4318" s="67"/>
      <c r="P4318" s="67"/>
    </row>
    <row r="4319" spans="15:16" x14ac:dyDescent="0.2">
      <c r="O4319" s="67"/>
      <c r="P4319" s="67"/>
    </row>
    <row r="4320" spans="15:16" x14ac:dyDescent="0.2">
      <c r="O4320" s="67"/>
      <c r="P4320" s="67"/>
    </row>
    <row r="4321" spans="15:16" x14ac:dyDescent="0.2">
      <c r="O4321" s="67"/>
      <c r="P4321" s="67"/>
    </row>
    <row r="4322" spans="15:16" x14ac:dyDescent="0.2">
      <c r="O4322" s="67"/>
      <c r="P4322" s="67"/>
    </row>
    <row r="4323" spans="15:16" x14ac:dyDescent="0.2">
      <c r="O4323" s="67"/>
      <c r="P4323" s="67"/>
    </row>
    <row r="4324" spans="15:16" x14ac:dyDescent="0.2">
      <c r="O4324" s="67"/>
      <c r="P4324" s="67"/>
    </row>
    <row r="4325" spans="15:16" x14ac:dyDescent="0.2">
      <c r="O4325" s="67"/>
      <c r="P4325" s="67"/>
    </row>
    <row r="4326" spans="15:16" x14ac:dyDescent="0.2">
      <c r="O4326" s="67"/>
      <c r="P4326" s="67"/>
    </row>
    <row r="4327" spans="15:16" x14ac:dyDescent="0.2">
      <c r="O4327" s="67"/>
      <c r="P4327" s="67"/>
    </row>
    <row r="4328" spans="15:16" x14ac:dyDescent="0.2">
      <c r="O4328" s="67"/>
      <c r="P4328" s="67"/>
    </row>
    <row r="4329" spans="15:16" x14ac:dyDescent="0.2">
      <c r="O4329" s="67"/>
      <c r="P4329" s="67"/>
    </row>
    <row r="4330" spans="15:16" x14ac:dyDescent="0.2">
      <c r="O4330" s="67"/>
      <c r="P4330" s="67"/>
    </row>
    <row r="4331" spans="15:16" x14ac:dyDescent="0.2">
      <c r="O4331" s="67"/>
      <c r="P4331" s="67"/>
    </row>
    <row r="4332" spans="15:16" x14ac:dyDescent="0.2">
      <c r="O4332" s="67"/>
      <c r="P4332" s="67"/>
    </row>
    <row r="4333" spans="15:16" x14ac:dyDescent="0.2">
      <c r="O4333" s="67"/>
      <c r="P4333" s="67"/>
    </row>
    <row r="4334" spans="15:16" x14ac:dyDescent="0.2">
      <c r="O4334" s="67"/>
      <c r="P4334" s="67"/>
    </row>
    <row r="4335" spans="15:16" x14ac:dyDescent="0.2">
      <c r="O4335" s="67"/>
      <c r="P4335" s="67"/>
    </row>
    <row r="4336" spans="15:16" x14ac:dyDescent="0.2">
      <c r="O4336" s="67"/>
      <c r="P4336" s="67"/>
    </row>
    <row r="4337" spans="15:16" x14ac:dyDescent="0.2">
      <c r="O4337" s="67"/>
      <c r="P4337" s="67"/>
    </row>
    <row r="4338" spans="15:16" x14ac:dyDescent="0.2">
      <c r="O4338" s="67"/>
      <c r="P4338" s="67"/>
    </row>
    <row r="4339" spans="15:16" x14ac:dyDescent="0.2">
      <c r="O4339" s="67"/>
      <c r="P4339" s="67"/>
    </row>
    <row r="4340" spans="15:16" x14ac:dyDescent="0.2">
      <c r="O4340" s="67"/>
      <c r="P4340" s="67"/>
    </row>
    <row r="4341" spans="15:16" x14ac:dyDescent="0.2">
      <c r="O4341" s="67"/>
      <c r="P4341" s="67"/>
    </row>
    <row r="4342" spans="15:16" x14ac:dyDescent="0.2">
      <c r="O4342" s="67"/>
      <c r="P4342" s="67"/>
    </row>
    <row r="4343" spans="15:16" x14ac:dyDescent="0.2">
      <c r="O4343" s="67"/>
      <c r="P4343" s="67"/>
    </row>
    <row r="4344" spans="15:16" x14ac:dyDescent="0.2">
      <c r="O4344" s="67"/>
      <c r="P4344" s="67"/>
    </row>
    <row r="4345" spans="15:16" x14ac:dyDescent="0.2">
      <c r="O4345" s="67"/>
      <c r="P4345" s="67"/>
    </row>
    <row r="4346" spans="15:16" x14ac:dyDescent="0.2">
      <c r="O4346" s="67"/>
      <c r="P4346" s="67"/>
    </row>
    <row r="4347" spans="15:16" x14ac:dyDescent="0.2">
      <c r="O4347" s="67"/>
      <c r="P4347" s="67"/>
    </row>
    <row r="4348" spans="15:16" x14ac:dyDescent="0.2">
      <c r="O4348" s="67"/>
      <c r="P4348" s="67"/>
    </row>
    <row r="4349" spans="15:16" x14ac:dyDescent="0.2">
      <c r="O4349" s="67"/>
      <c r="P4349" s="67"/>
    </row>
    <row r="4350" spans="15:16" x14ac:dyDescent="0.2">
      <c r="O4350" s="67"/>
      <c r="P4350" s="67"/>
    </row>
    <row r="4351" spans="15:16" x14ac:dyDescent="0.2">
      <c r="O4351" s="67"/>
      <c r="P4351" s="67"/>
    </row>
    <row r="4352" spans="15:16" x14ac:dyDescent="0.2">
      <c r="O4352" s="67"/>
      <c r="P4352" s="67"/>
    </row>
    <row r="4353" spans="15:16" x14ac:dyDescent="0.2">
      <c r="O4353" s="67"/>
      <c r="P4353" s="67"/>
    </row>
    <row r="4354" spans="15:16" x14ac:dyDescent="0.2">
      <c r="O4354" s="67"/>
      <c r="P4354" s="67"/>
    </row>
    <row r="4355" spans="15:16" x14ac:dyDescent="0.2">
      <c r="O4355" s="67"/>
      <c r="P4355" s="67"/>
    </row>
    <row r="4356" spans="15:16" x14ac:dyDescent="0.2">
      <c r="O4356" s="67"/>
      <c r="P4356" s="67"/>
    </row>
    <row r="4357" spans="15:16" x14ac:dyDescent="0.2">
      <c r="O4357" s="67"/>
      <c r="P4357" s="67"/>
    </row>
    <row r="4358" spans="15:16" x14ac:dyDescent="0.2">
      <c r="O4358" s="67"/>
      <c r="P4358" s="67"/>
    </row>
    <row r="4359" spans="15:16" x14ac:dyDescent="0.2">
      <c r="O4359" s="67"/>
      <c r="P4359" s="67"/>
    </row>
    <row r="4360" spans="15:16" x14ac:dyDescent="0.2">
      <c r="O4360" s="67"/>
      <c r="P4360" s="67"/>
    </row>
    <row r="4361" spans="15:16" x14ac:dyDescent="0.2">
      <c r="O4361" s="67"/>
      <c r="P4361" s="67"/>
    </row>
    <row r="4362" spans="15:16" x14ac:dyDescent="0.2">
      <c r="O4362" s="67"/>
      <c r="P4362" s="67"/>
    </row>
    <row r="4363" spans="15:16" x14ac:dyDescent="0.2">
      <c r="O4363" s="67"/>
      <c r="P4363" s="67"/>
    </row>
    <row r="4364" spans="15:16" x14ac:dyDescent="0.2">
      <c r="O4364" s="67"/>
      <c r="P4364" s="67"/>
    </row>
    <row r="4365" spans="15:16" x14ac:dyDescent="0.2">
      <c r="O4365" s="67"/>
      <c r="P4365" s="67"/>
    </row>
    <row r="4366" spans="15:16" x14ac:dyDescent="0.2">
      <c r="O4366" s="67"/>
      <c r="P4366" s="67"/>
    </row>
    <row r="4367" spans="15:16" x14ac:dyDescent="0.2">
      <c r="O4367" s="67"/>
      <c r="P4367" s="67"/>
    </row>
    <row r="4368" spans="15:16" x14ac:dyDescent="0.2">
      <c r="O4368" s="67"/>
      <c r="P4368" s="67"/>
    </row>
    <row r="4369" spans="15:16" x14ac:dyDescent="0.2">
      <c r="O4369" s="67"/>
      <c r="P4369" s="67"/>
    </row>
    <row r="4370" spans="15:16" x14ac:dyDescent="0.2">
      <c r="O4370" s="67"/>
      <c r="P4370" s="67"/>
    </row>
    <row r="4371" spans="15:16" x14ac:dyDescent="0.2">
      <c r="O4371" s="67"/>
      <c r="P4371" s="67"/>
    </row>
    <row r="4372" spans="15:16" x14ac:dyDescent="0.2">
      <c r="O4372" s="67"/>
      <c r="P4372" s="67"/>
    </row>
    <row r="4373" spans="15:16" x14ac:dyDescent="0.2">
      <c r="O4373" s="67"/>
      <c r="P4373" s="67"/>
    </row>
    <row r="4374" spans="15:16" x14ac:dyDescent="0.2">
      <c r="O4374" s="67"/>
      <c r="P4374" s="67"/>
    </row>
    <row r="4375" spans="15:16" x14ac:dyDescent="0.2">
      <c r="O4375" s="67"/>
      <c r="P4375" s="67"/>
    </row>
    <row r="4376" spans="15:16" x14ac:dyDescent="0.2">
      <c r="O4376" s="67"/>
      <c r="P4376" s="67"/>
    </row>
    <row r="4377" spans="15:16" x14ac:dyDescent="0.2">
      <c r="O4377" s="67"/>
      <c r="P4377" s="67"/>
    </row>
    <row r="4378" spans="15:16" x14ac:dyDescent="0.2">
      <c r="O4378" s="67"/>
      <c r="P4378" s="67"/>
    </row>
    <row r="4379" spans="15:16" x14ac:dyDescent="0.2">
      <c r="O4379" s="67"/>
      <c r="P4379" s="67"/>
    </row>
    <row r="4380" spans="15:16" x14ac:dyDescent="0.2">
      <c r="O4380" s="67"/>
      <c r="P4380" s="67"/>
    </row>
    <row r="4381" spans="15:16" x14ac:dyDescent="0.2">
      <c r="O4381" s="67"/>
      <c r="P4381" s="67"/>
    </row>
    <row r="4382" spans="15:16" x14ac:dyDescent="0.2">
      <c r="O4382" s="67"/>
      <c r="P4382" s="67"/>
    </row>
    <row r="4383" spans="15:16" x14ac:dyDescent="0.2">
      <c r="O4383" s="67"/>
      <c r="P4383" s="67"/>
    </row>
    <row r="4384" spans="15:16" x14ac:dyDescent="0.2">
      <c r="O4384" s="67"/>
      <c r="P4384" s="67"/>
    </row>
    <row r="4385" spans="15:16" x14ac:dyDescent="0.2">
      <c r="O4385" s="67"/>
      <c r="P4385" s="67"/>
    </row>
    <row r="4386" spans="15:16" x14ac:dyDescent="0.2">
      <c r="O4386" s="67"/>
      <c r="P4386" s="67"/>
    </row>
    <row r="4387" spans="15:16" x14ac:dyDescent="0.2">
      <c r="O4387" s="67"/>
      <c r="P4387" s="67"/>
    </row>
    <row r="4388" spans="15:16" x14ac:dyDescent="0.2">
      <c r="O4388" s="67"/>
      <c r="P4388" s="67"/>
    </row>
    <row r="4389" spans="15:16" x14ac:dyDescent="0.2">
      <c r="O4389" s="67"/>
      <c r="P4389" s="67"/>
    </row>
    <row r="4390" spans="15:16" x14ac:dyDescent="0.2">
      <c r="O4390" s="67"/>
      <c r="P4390" s="67"/>
    </row>
    <row r="4391" spans="15:16" x14ac:dyDescent="0.2">
      <c r="O4391" s="67"/>
      <c r="P4391" s="67"/>
    </row>
    <row r="4392" spans="15:16" x14ac:dyDescent="0.2">
      <c r="O4392" s="67"/>
      <c r="P4392" s="67"/>
    </row>
    <row r="4393" spans="15:16" x14ac:dyDescent="0.2">
      <c r="O4393" s="67"/>
      <c r="P4393" s="67"/>
    </row>
    <row r="4394" spans="15:16" x14ac:dyDescent="0.2">
      <c r="O4394" s="67"/>
      <c r="P4394" s="67"/>
    </row>
    <row r="4395" spans="15:16" x14ac:dyDescent="0.2">
      <c r="O4395" s="67"/>
      <c r="P4395" s="67"/>
    </row>
    <row r="4396" spans="15:16" x14ac:dyDescent="0.2">
      <c r="O4396" s="67"/>
      <c r="P4396" s="67"/>
    </row>
    <row r="4397" spans="15:16" x14ac:dyDescent="0.2">
      <c r="O4397" s="67"/>
      <c r="P4397" s="67"/>
    </row>
    <row r="4398" spans="15:16" x14ac:dyDescent="0.2">
      <c r="O4398" s="67"/>
      <c r="P4398" s="67"/>
    </row>
    <row r="4399" spans="15:16" x14ac:dyDescent="0.2">
      <c r="O4399" s="67"/>
      <c r="P4399" s="67"/>
    </row>
    <row r="4400" spans="15:16" x14ac:dyDescent="0.2">
      <c r="O4400" s="67"/>
      <c r="P4400" s="67"/>
    </row>
    <row r="4401" spans="15:16" x14ac:dyDescent="0.2">
      <c r="O4401" s="67"/>
      <c r="P4401" s="67"/>
    </row>
    <row r="4402" spans="15:16" x14ac:dyDescent="0.2">
      <c r="O4402" s="67"/>
      <c r="P4402" s="67"/>
    </row>
    <row r="4403" spans="15:16" x14ac:dyDescent="0.2">
      <c r="O4403" s="67"/>
      <c r="P4403" s="67"/>
    </row>
    <row r="4404" spans="15:16" x14ac:dyDescent="0.2">
      <c r="O4404" s="67"/>
      <c r="P4404" s="67"/>
    </row>
    <row r="4405" spans="15:16" x14ac:dyDescent="0.2">
      <c r="O4405" s="67"/>
      <c r="P4405" s="67"/>
    </row>
    <row r="4406" spans="15:16" x14ac:dyDescent="0.2">
      <c r="O4406" s="67"/>
      <c r="P4406" s="67"/>
    </row>
    <row r="4407" spans="15:16" x14ac:dyDescent="0.2">
      <c r="O4407" s="67"/>
      <c r="P4407" s="67"/>
    </row>
    <row r="4408" spans="15:16" x14ac:dyDescent="0.2">
      <c r="O4408" s="67"/>
      <c r="P4408" s="67"/>
    </row>
    <row r="4409" spans="15:16" x14ac:dyDescent="0.2">
      <c r="O4409" s="67"/>
      <c r="P4409" s="67"/>
    </row>
    <row r="4410" spans="15:16" x14ac:dyDescent="0.2">
      <c r="O4410" s="67"/>
      <c r="P4410" s="67"/>
    </row>
    <row r="4411" spans="15:16" x14ac:dyDescent="0.2">
      <c r="O4411" s="67"/>
      <c r="P4411" s="67"/>
    </row>
    <row r="4412" spans="15:16" x14ac:dyDescent="0.2">
      <c r="O4412" s="67"/>
      <c r="P4412" s="67"/>
    </row>
    <row r="4413" spans="15:16" x14ac:dyDescent="0.2">
      <c r="O4413" s="67"/>
      <c r="P4413" s="67"/>
    </row>
    <row r="4414" spans="15:16" x14ac:dyDescent="0.2">
      <c r="O4414" s="67"/>
      <c r="P4414" s="67"/>
    </row>
    <row r="4415" spans="15:16" x14ac:dyDescent="0.2">
      <c r="O4415" s="67"/>
      <c r="P4415" s="67"/>
    </row>
    <row r="4416" spans="15:16" x14ac:dyDescent="0.2">
      <c r="O4416" s="67"/>
      <c r="P4416" s="67"/>
    </row>
    <row r="4417" spans="15:16" x14ac:dyDescent="0.2">
      <c r="O4417" s="67"/>
      <c r="P4417" s="67"/>
    </row>
    <row r="4418" spans="15:16" x14ac:dyDescent="0.2">
      <c r="O4418" s="67"/>
      <c r="P4418" s="67"/>
    </row>
    <row r="4419" spans="15:16" x14ac:dyDescent="0.2">
      <c r="O4419" s="67"/>
      <c r="P4419" s="67"/>
    </row>
    <row r="4420" spans="15:16" x14ac:dyDescent="0.2">
      <c r="O4420" s="67"/>
      <c r="P4420" s="67"/>
    </row>
    <row r="4421" spans="15:16" x14ac:dyDescent="0.2">
      <c r="O4421" s="67"/>
      <c r="P4421" s="67"/>
    </row>
    <row r="4422" spans="15:16" x14ac:dyDescent="0.2">
      <c r="O4422" s="67"/>
      <c r="P4422" s="67"/>
    </row>
    <row r="4423" spans="15:16" x14ac:dyDescent="0.2">
      <c r="O4423" s="67"/>
      <c r="P4423" s="67"/>
    </row>
    <row r="4424" spans="15:16" x14ac:dyDescent="0.2">
      <c r="O4424" s="67"/>
      <c r="P4424" s="67"/>
    </row>
    <row r="4425" spans="15:16" x14ac:dyDescent="0.2">
      <c r="O4425" s="67"/>
      <c r="P4425" s="67"/>
    </row>
    <row r="4426" spans="15:16" x14ac:dyDescent="0.2">
      <c r="O4426" s="67"/>
      <c r="P4426" s="67"/>
    </row>
    <row r="4427" spans="15:16" x14ac:dyDescent="0.2">
      <c r="O4427" s="67"/>
      <c r="P4427" s="67"/>
    </row>
    <row r="4428" spans="15:16" x14ac:dyDescent="0.2">
      <c r="O4428" s="67"/>
      <c r="P4428" s="67"/>
    </row>
    <row r="4429" spans="15:16" x14ac:dyDescent="0.2">
      <c r="O4429" s="67"/>
      <c r="P4429" s="67"/>
    </row>
    <row r="4430" spans="15:16" x14ac:dyDescent="0.2">
      <c r="O4430" s="67"/>
      <c r="P4430" s="67"/>
    </row>
    <row r="4431" spans="15:16" x14ac:dyDescent="0.2">
      <c r="O4431" s="67"/>
      <c r="P4431" s="67"/>
    </row>
    <row r="4432" spans="15:16" x14ac:dyDescent="0.2">
      <c r="O4432" s="67"/>
      <c r="P4432" s="67"/>
    </row>
    <row r="4433" spans="15:16" x14ac:dyDescent="0.2">
      <c r="O4433" s="67"/>
      <c r="P4433" s="67"/>
    </row>
    <row r="4434" spans="15:16" x14ac:dyDescent="0.2">
      <c r="O4434" s="67"/>
      <c r="P4434" s="67"/>
    </row>
    <row r="4435" spans="15:16" x14ac:dyDescent="0.2">
      <c r="O4435" s="67"/>
      <c r="P4435" s="67"/>
    </row>
    <row r="4436" spans="15:16" x14ac:dyDescent="0.2">
      <c r="O4436" s="67"/>
      <c r="P4436" s="67"/>
    </row>
    <row r="4437" spans="15:16" x14ac:dyDescent="0.2">
      <c r="O4437" s="67"/>
      <c r="P4437" s="67"/>
    </row>
    <row r="4438" spans="15:16" x14ac:dyDescent="0.2">
      <c r="O4438" s="67"/>
      <c r="P4438" s="67"/>
    </row>
    <row r="4439" spans="15:16" x14ac:dyDescent="0.2">
      <c r="O4439" s="67"/>
      <c r="P4439" s="67"/>
    </row>
    <row r="4440" spans="15:16" x14ac:dyDescent="0.2">
      <c r="O4440" s="67"/>
      <c r="P4440" s="67"/>
    </row>
    <row r="4441" spans="15:16" x14ac:dyDescent="0.2">
      <c r="O4441" s="67"/>
      <c r="P4441" s="67"/>
    </row>
    <row r="4442" spans="15:16" x14ac:dyDescent="0.2">
      <c r="O4442" s="67"/>
      <c r="P4442" s="67"/>
    </row>
    <row r="4443" spans="15:16" x14ac:dyDescent="0.2">
      <c r="O4443" s="67"/>
      <c r="P4443" s="67"/>
    </row>
    <row r="4444" spans="15:16" x14ac:dyDescent="0.2">
      <c r="O4444" s="67"/>
      <c r="P4444" s="67"/>
    </row>
    <row r="4445" spans="15:16" x14ac:dyDescent="0.2">
      <c r="O4445" s="67"/>
      <c r="P4445" s="67"/>
    </row>
    <row r="4446" spans="15:16" x14ac:dyDescent="0.2">
      <c r="O4446" s="67"/>
      <c r="P4446" s="67"/>
    </row>
    <row r="4447" spans="15:16" x14ac:dyDescent="0.2">
      <c r="O4447" s="67"/>
      <c r="P4447" s="67"/>
    </row>
    <row r="4448" spans="15:16" x14ac:dyDescent="0.2">
      <c r="O4448" s="67"/>
      <c r="P4448" s="67"/>
    </row>
    <row r="4449" spans="15:16" x14ac:dyDescent="0.2">
      <c r="O4449" s="67"/>
      <c r="P4449" s="67"/>
    </row>
    <row r="4450" spans="15:16" x14ac:dyDescent="0.2">
      <c r="O4450" s="67"/>
      <c r="P4450" s="67"/>
    </row>
    <row r="4451" spans="15:16" x14ac:dyDescent="0.2">
      <c r="O4451" s="67"/>
      <c r="P4451" s="67"/>
    </row>
    <row r="4452" spans="15:16" x14ac:dyDescent="0.2">
      <c r="O4452" s="67"/>
      <c r="P4452" s="67"/>
    </row>
    <row r="4453" spans="15:16" x14ac:dyDescent="0.2">
      <c r="O4453" s="67"/>
      <c r="P4453" s="67"/>
    </row>
    <row r="4454" spans="15:16" x14ac:dyDescent="0.2">
      <c r="O4454" s="67"/>
      <c r="P4454" s="67"/>
    </row>
    <row r="4455" spans="15:16" x14ac:dyDescent="0.2">
      <c r="O4455" s="67"/>
      <c r="P4455" s="67"/>
    </row>
    <row r="4456" spans="15:16" x14ac:dyDescent="0.2">
      <c r="O4456" s="67"/>
      <c r="P4456" s="67"/>
    </row>
    <row r="4457" spans="15:16" x14ac:dyDescent="0.2">
      <c r="O4457" s="67"/>
      <c r="P4457" s="67"/>
    </row>
    <row r="4458" spans="15:16" x14ac:dyDescent="0.2">
      <c r="O4458" s="67"/>
      <c r="P4458" s="67"/>
    </row>
    <row r="4459" spans="15:16" x14ac:dyDescent="0.2">
      <c r="O4459" s="67"/>
      <c r="P4459" s="67"/>
    </row>
    <row r="4460" spans="15:16" x14ac:dyDescent="0.2">
      <c r="O4460" s="67"/>
      <c r="P4460" s="67"/>
    </row>
    <row r="4461" spans="15:16" x14ac:dyDescent="0.2">
      <c r="O4461" s="67"/>
      <c r="P4461" s="67"/>
    </row>
    <row r="4462" spans="15:16" x14ac:dyDescent="0.2">
      <c r="O4462" s="67"/>
      <c r="P4462" s="67"/>
    </row>
    <row r="4463" spans="15:16" x14ac:dyDescent="0.2">
      <c r="O4463" s="67"/>
      <c r="P4463" s="67"/>
    </row>
    <row r="4464" spans="15:16" x14ac:dyDescent="0.2">
      <c r="O4464" s="67"/>
      <c r="P4464" s="67"/>
    </row>
    <row r="4465" spans="15:16" x14ac:dyDescent="0.2">
      <c r="O4465" s="67"/>
      <c r="P4465" s="67"/>
    </row>
    <row r="4466" spans="15:16" x14ac:dyDescent="0.2">
      <c r="O4466" s="67"/>
      <c r="P4466" s="67"/>
    </row>
    <row r="4467" spans="15:16" x14ac:dyDescent="0.2">
      <c r="O4467" s="67"/>
      <c r="P4467" s="67"/>
    </row>
    <row r="4468" spans="15:16" x14ac:dyDescent="0.2">
      <c r="O4468" s="67"/>
      <c r="P4468" s="67"/>
    </row>
    <row r="4469" spans="15:16" x14ac:dyDescent="0.2">
      <c r="O4469" s="67"/>
      <c r="P4469" s="67"/>
    </row>
    <row r="4470" spans="15:16" x14ac:dyDescent="0.2">
      <c r="O4470" s="67"/>
      <c r="P4470" s="67"/>
    </row>
    <row r="4471" spans="15:16" x14ac:dyDescent="0.2">
      <c r="O4471" s="67"/>
      <c r="P4471" s="67"/>
    </row>
    <row r="4472" spans="15:16" x14ac:dyDescent="0.2">
      <c r="O4472" s="67"/>
      <c r="P4472" s="67"/>
    </row>
    <row r="4473" spans="15:16" x14ac:dyDescent="0.2">
      <c r="O4473" s="67"/>
      <c r="P4473" s="67"/>
    </row>
    <row r="4474" spans="15:16" x14ac:dyDescent="0.2">
      <c r="O4474" s="67"/>
      <c r="P4474" s="67"/>
    </row>
    <row r="4475" spans="15:16" x14ac:dyDescent="0.2">
      <c r="O4475" s="67"/>
      <c r="P4475" s="67"/>
    </row>
    <row r="4476" spans="15:16" x14ac:dyDescent="0.2">
      <c r="O4476" s="67"/>
      <c r="P4476" s="67"/>
    </row>
    <row r="4477" spans="15:16" x14ac:dyDescent="0.2">
      <c r="O4477" s="67"/>
      <c r="P4477" s="67"/>
    </row>
    <row r="4478" spans="15:16" x14ac:dyDescent="0.2">
      <c r="O4478" s="67"/>
      <c r="P4478" s="67"/>
    </row>
    <row r="4479" spans="15:16" x14ac:dyDescent="0.2">
      <c r="O4479" s="67"/>
      <c r="P4479" s="67"/>
    </row>
    <row r="4480" spans="15:16" x14ac:dyDescent="0.2">
      <c r="O4480" s="67"/>
      <c r="P4480" s="67"/>
    </row>
    <row r="4481" spans="15:16" x14ac:dyDescent="0.2">
      <c r="O4481" s="67"/>
      <c r="P4481" s="67"/>
    </row>
    <row r="4482" spans="15:16" x14ac:dyDescent="0.2">
      <c r="O4482" s="67"/>
      <c r="P4482" s="67"/>
    </row>
    <row r="4483" spans="15:16" x14ac:dyDescent="0.2">
      <c r="O4483" s="67"/>
      <c r="P4483" s="67"/>
    </row>
    <row r="4484" spans="15:16" x14ac:dyDescent="0.2">
      <c r="O4484" s="67"/>
      <c r="P4484" s="67"/>
    </row>
    <row r="4485" spans="15:16" x14ac:dyDescent="0.2">
      <c r="O4485" s="67"/>
      <c r="P4485" s="67"/>
    </row>
    <row r="4486" spans="15:16" x14ac:dyDescent="0.2">
      <c r="O4486" s="67"/>
      <c r="P4486" s="67"/>
    </row>
    <row r="4487" spans="15:16" x14ac:dyDescent="0.2">
      <c r="O4487" s="67"/>
      <c r="P4487" s="67"/>
    </row>
    <row r="4488" spans="15:16" x14ac:dyDescent="0.2">
      <c r="O4488" s="67"/>
      <c r="P4488" s="67"/>
    </row>
    <row r="4489" spans="15:16" x14ac:dyDescent="0.2">
      <c r="O4489" s="67"/>
      <c r="P4489" s="67"/>
    </row>
    <row r="4490" spans="15:16" x14ac:dyDescent="0.2">
      <c r="O4490" s="67"/>
      <c r="P4490" s="67"/>
    </row>
    <row r="4491" spans="15:16" x14ac:dyDescent="0.2">
      <c r="O4491" s="67"/>
      <c r="P4491" s="67"/>
    </row>
    <row r="4492" spans="15:16" x14ac:dyDescent="0.2">
      <c r="O4492" s="67"/>
      <c r="P4492" s="67"/>
    </row>
    <row r="4493" spans="15:16" x14ac:dyDescent="0.2">
      <c r="O4493" s="67"/>
      <c r="P4493" s="67"/>
    </row>
    <row r="4494" spans="15:16" x14ac:dyDescent="0.2">
      <c r="O4494" s="67"/>
      <c r="P4494" s="67"/>
    </row>
    <row r="4495" spans="15:16" x14ac:dyDescent="0.2">
      <c r="O4495" s="67"/>
      <c r="P4495" s="67"/>
    </row>
    <row r="4496" spans="15:16" x14ac:dyDescent="0.2">
      <c r="O4496" s="67"/>
      <c r="P4496" s="67"/>
    </row>
    <row r="4497" spans="15:16" x14ac:dyDescent="0.2">
      <c r="O4497" s="67"/>
      <c r="P4497" s="67"/>
    </row>
    <row r="4498" spans="15:16" x14ac:dyDescent="0.2">
      <c r="O4498" s="67"/>
      <c r="P4498" s="67"/>
    </row>
    <row r="4499" spans="15:16" x14ac:dyDescent="0.2">
      <c r="O4499" s="67"/>
      <c r="P4499" s="67"/>
    </row>
    <row r="4500" spans="15:16" x14ac:dyDescent="0.2">
      <c r="O4500" s="67"/>
      <c r="P4500" s="67"/>
    </row>
    <row r="4501" spans="15:16" x14ac:dyDescent="0.2">
      <c r="O4501" s="67"/>
      <c r="P4501" s="67"/>
    </row>
    <row r="4502" spans="15:16" x14ac:dyDescent="0.2">
      <c r="O4502" s="67"/>
      <c r="P4502" s="67"/>
    </row>
    <row r="4503" spans="15:16" x14ac:dyDescent="0.2">
      <c r="O4503" s="67"/>
      <c r="P4503" s="67"/>
    </row>
    <row r="4504" spans="15:16" x14ac:dyDescent="0.2">
      <c r="O4504" s="67"/>
      <c r="P4504" s="67"/>
    </row>
    <row r="4505" spans="15:16" x14ac:dyDescent="0.2">
      <c r="O4505" s="67"/>
      <c r="P4505" s="67"/>
    </row>
    <row r="4506" spans="15:16" x14ac:dyDescent="0.2">
      <c r="O4506" s="67"/>
      <c r="P4506" s="67"/>
    </row>
    <row r="4507" spans="15:16" x14ac:dyDescent="0.2">
      <c r="O4507" s="67"/>
      <c r="P4507" s="67"/>
    </row>
    <row r="4508" spans="15:16" x14ac:dyDescent="0.2">
      <c r="O4508" s="67"/>
      <c r="P4508" s="67"/>
    </row>
    <row r="4509" spans="15:16" x14ac:dyDescent="0.2">
      <c r="O4509" s="67"/>
      <c r="P4509" s="67"/>
    </row>
    <row r="4510" spans="15:16" x14ac:dyDescent="0.2">
      <c r="O4510" s="67"/>
      <c r="P4510" s="67"/>
    </row>
    <row r="4511" spans="15:16" x14ac:dyDescent="0.2">
      <c r="O4511" s="67"/>
      <c r="P4511" s="67"/>
    </row>
    <row r="4512" spans="15:16" x14ac:dyDescent="0.2">
      <c r="O4512" s="67"/>
      <c r="P4512" s="67"/>
    </row>
    <row r="4513" spans="15:16" x14ac:dyDescent="0.2">
      <c r="O4513" s="67"/>
      <c r="P4513" s="67"/>
    </row>
    <row r="4514" spans="15:16" x14ac:dyDescent="0.2">
      <c r="O4514" s="67"/>
      <c r="P4514" s="67"/>
    </row>
    <row r="4515" spans="15:16" x14ac:dyDescent="0.2">
      <c r="O4515" s="67"/>
      <c r="P4515" s="67"/>
    </row>
    <row r="4516" spans="15:16" x14ac:dyDescent="0.2">
      <c r="O4516" s="67"/>
      <c r="P4516" s="67"/>
    </row>
    <row r="4517" spans="15:16" x14ac:dyDescent="0.2">
      <c r="O4517" s="67"/>
      <c r="P4517" s="67"/>
    </row>
    <row r="4518" spans="15:16" x14ac:dyDescent="0.2">
      <c r="O4518" s="67"/>
      <c r="P4518" s="67"/>
    </row>
    <row r="4519" spans="15:16" x14ac:dyDescent="0.2">
      <c r="O4519" s="67"/>
      <c r="P4519" s="67"/>
    </row>
    <row r="4520" spans="15:16" x14ac:dyDescent="0.2">
      <c r="O4520" s="67"/>
      <c r="P4520" s="67"/>
    </row>
    <row r="4521" spans="15:16" x14ac:dyDescent="0.2">
      <c r="O4521" s="67"/>
      <c r="P4521" s="67"/>
    </row>
    <row r="4522" spans="15:16" x14ac:dyDescent="0.2">
      <c r="O4522" s="67"/>
      <c r="P4522" s="67"/>
    </row>
    <row r="4523" spans="15:16" x14ac:dyDescent="0.2">
      <c r="O4523" s="67"/>
      <c r="P4523" s="67"/>
    </row>
    <row r="4524" spans="15:16" x14ac:dyDescent="0.2">
      <c r="O4524" s="67"/>
      <c r="P4524" s="67"/>
    </row>
    <row r="4525" spans="15:16" x14ac:dyDescent="0.2">
      <c r="O4525" s="67"/>
      <c r="P4525" s="67"/>
    </row>
    <row r="4526" spans="15:16" x14ac:dyDescent="0.2">
      <c r="O4526" s="67"/>
      <c r="P4526" s="67"/>
    </row>
    <row r="4527" spans="15:16" x14ac:dyDescent="0.2">
      <c r="O4527" s="67"/>
      <c r="P4527" s="67"/>
    </row>
    <row r="4528" spans="15:16" x14ac:dyDescent="0.2">
      <c r="O4528" s="67"/>
      <c r="P4528" s="67"/>
    </row>
    <row r="4529" spans="15:16" x14ac:dyDescent="0.2">
      <c r="O4529" s="67"/>
      <c r="P4529" s="67"/>
    </row>
    <row r="4530" spans="15:16" x14ac:dyDescent="0.2">
      <c r="O4530" s="67"/>
      <c r="P4530" s="67"/>
    </row>
    <row r="4531" spans="15:16" x14ac:dyDescent="0.2">
      <c r="O4531" s="67"/>
      <c r="P4531" s="67"/>
    </row>
    <row r="4532" spans="15:16" x14ac:dyDescent="0.2">
      <c r="O4532" s="67"/>
      <c r="P4532" s="67"/>
    </row>
    <row r="4533" spans="15:16" x14ac:dyDescent="0.2">
      <c r="O4533" s="67"/>
      <c r="P4533" s="67"/>
    </row>
    <row r="4534" spans="15:16" x14ac:dyDescent="0.2">
      <c r="O4534" s="67"/>
      <c r="P4534" s="67"/>
    </row>
    <row r="4535" spans="15:16" x14ac:dyDescent="0.2">
      <c r="O4535" s="67"/>
      <c r="P4535" s="67"/>
    </row>
    <row r="4536" spans="15:16" x14ac:dyDescent="0.2">
      <c r="O4536" s="67"/>
      <c r="P4536" s="67"/>
    </row>
    <row r="4537" spans="15:16" x14ac:dyDescent="0.2">
      <c r="O4537" s="67"/>
      <c r="P4537" s="67"/>
    </row>
    <row r="4538" spans="15:16" x14ac:dyDescent="0.2">
      <c r="O4538" s="67"/>
      <c r="P4538" s="67"/>
    </row>
    <row r="4539" spans="15:16" x14ac:dyDescent="0.2">
      <c r="O4539" s="67"/>
      <c r="P4539" s="67"/>
    </row>
    <row r="4540" spans="15:16" x14ac:dyDescent="0.2">
      <c r="O4540" s="67"/>
      <c r="P4540" s="67"/>
    </row>
    <row r="4541" spans="15:16" x14ac:dyDescent="0.2">
      <c r="O4541" s="67"/>
      <c r="P4541" s="67"/>
    </row>
    <row r="4542" spans="15:16" x14ac:dyDescent="0.2">
      <c r="O4542" s="67"/>
      <c r="P4542" s="67"/>
    </row>
    <row r="4543" spans="15:16" x14ac:dyDescent="0.2">
      <c r="O4543" s="67"/>
      <c r="P4543" s="67"/>
    </row>
    <row r="4544" spans="15:16" x14ac:dyDescent="0.2">
      <c r="O4544" s="67"/>
      <c r="P4544" s="67"/>
    </row>
    <row r="4545" spans="15:16" x14ac:dyDescent="0.2">
      <c r="O4545" s="67"/>
      <c r="P4545" s="67"/>
    </row>
    <row r="4546" spans="15:16" x14ac:dyDescent="0.2">
      <c r="O4546" s="67"/>
      <c r="P4546" s="67"/>
    </row>
    <row r="4547" spans="15:16" x14ac:dyDescent="0.2">
      <c r="O4547" s="67"/>
      <c r="P4547" s="67"/>
    </row>
    <row r="4548" spans="15:16" x14ac:dyDescent="0.2">
      <c r="O4548" s="67"/>
      <c r="P4548" s="67"/>
    </row>
    <row r="4549" spans="15:16" x14ac:dyDescent="0.2">
      <c r="O4549" s="67"/>
      <c r="P4549" s="67"/>
    </row>
    <row r="4550" spans="15:16" x14ac:dyDescent="0.2">
      <c r="O4550" s="67"/>
      <c r="P4550" s="67"/>
    </row>
    <row r="4551" spans="15:16" x14ac:dyDescent="0.2">
      <c r="O4551" s="67"/>
      <c r="P4551" s="67"/>
    </row>
    <row r="4552" spans="15:16" x14ac:dyDescent="0.2">
      <c r="O4552" s="67"/>
      <c r="P4552" s="67"/>
    </row>
    <row r="4553" spans="15:16" x14ac:dyDescent="0.2">
      <c r="O4553" s="67"/>
      <c r="P4553" s="67"/>
    </row>
    <row r="4554" spans="15:16" x14ac:dyDescent="0.2">
      <c r="O4554" s="67"/>
      <c r="P4554" s="67"/>
    </row>
    <row r="4555" spans="15:16" x14ac:dyDescent="0.2">
      <c r="O4555" s="67"/>
      <c r="P4555" s="67"/>
    </row>
    <row r="4556" spans="15:16" x14ac:dyDescent="0.2">
      <c r="O4556" s="67"/>
      <c r="P4556" s="67"/>
    </row>
    <row r="4557" spans="15:16" x14ac:dyDescent="0.2">
      <c r="O4557" s="67"/>
      <c r="P4557" s="67"/>
    </row>
    <row r="4558" spans="15:16" x14ac:dyDescent="0.2">
      <c r="O4558" s="67"/>
      <c r="P4558" s="67"/>
    </row>
    <row r="4559" spans="15:16" x14ac:dyDescent="0.2">
      <c r="O4559" s="67"/>
      <c r="P4559" s="67"/>
    </row>
    <row r="4560" spans="15:16" x14ac:dyDescent="0.2">
      <c r="O4560" s="67"/>
      <c r="P4560" s="67"/>
    </row>
    <row r="4561" spans="15:16" x14ac:dyDescent="0.2">
      <c r="O4561" s="67"/>
      <c r="P4561" s="67"/>
    </row>
    <row r="4562" spans="15:16" x14ac:dyDescent="0.2">
      <c r="O4562" s="67"/>
      <c r="P4562" s="67"/>
    </row>
    <row r="4563" spans="15:16" x14ac:dyDescent="0.2">
      <c r="O4563" s="67"/>
      <c r="P4563" s="67"/>
    </row>
    <row r="4564" spans="15:16" x14ac:dyDescent="0.2">
      <c r="O4564" s="67"/>
      <c r="P4564" s="67"/>
    </row>
    <row r="4565" spans="15:16" x14ac:dyDescent="0.2">
      <c r="O4565" s="67"/>
      <c r="P4565" s="67"/>
    </row>
    <row r="4566" spans="15:16" x14ac:dyDescent="0.2">
      <c r="O4566" s="67"/>
      <c r="P4566" s="67"/>
    </row>
    <row r="4567" spans="15:16" x14ac:dyDescent="0.2">
      <c r="O4567" s="67"/>
      <c r="P4567" s="67"/>
    </row>
    <row r="4568" spans="15:16" x14ac:dyDescent="0.2">
      <c r="O4568" s="67"/>
      <c r="P4568" s="67"/>
    </row>
    <row r="4569" spans="15:16" x14ac:dyDescent="0.2">
      <c r="O4569" s="67"/>
      <c r="P4569" s="67"/>
    </row>
    <row r="4570" spans="15:16" x14ac:dyDescent="0.2">
      <c r="O4570" s="67"/>
      <c r="P4570" s="67"/>
    </row>
    <row r="4571" spans="15:16" x14ac:dyDescent="0.2">
      <c r="O4571" s="67"/>
      <c r="P4571" s="67"/>
    </row>
    <row r="4572" spans="15:16" x14ac:dyDescent="0.2">
      <c r="O4572" s="67"/>
      <c r="P4572" s="67"/>
    </row>
    <row r="4573" spans="15:16" x14ac:dyDescent="0.2">
      <c r="O4573" s="67"/>
      <c r="P4573" s="67"/>
    </row>
    <row r="4574" spans="15:16" x14ac:dyDescent="0.2">
      <c r="O4574" s="67"/>
      <c r="P4574" s="67"/>
    </row>
    <row r="4575" spans="15:16" x14ac:dyDescent="0.2">
      <c r="O4575" s="67"/>
      <c r="P4575" s="67"/>
    </row>
    <row r="4576" spans="15:16" x14ac:dyDescent="0.2">
      <c r="O4576" s="67"/>
      <c r="P4576" s="67"/>
    </row>
    <row r="4577" spans="15:16" x14ac:dyDescent="0.2">
      <c r="O4577" s="67"/>
      <c r="P4577" s="67"/>
    </row>
    <row r="4578" spans="15:16" x14ac:dyDescent="0.2">
      <c r="O4578" s="67"/>
      <c r="P4578" s="67"/>
    </row>
    <row r="4579" spans="15:16" x14ac:dyDescent="0.2">
      <c r="O4579" s="67"/>
      <c r="P4579" s="67"/>
    </row>
    <row r="4580" spans="15:16" x14ac:dyDescent="0.2">
      <c r="O4580" s="67"/>
      <c r="P4580" s="67"/>
    </row>
    <row r="4581" spans="15:16" x14ac:dyDescent="0.2">
      <c r="O4581" s="67"/>
      <c r="P4581" s="67"/>
    </row>
    <row r="4582" spans="15:16" x14ac:dyDescent="0.2">
      <c r="O4582" s="67"/>
      <c r="P4582" s="67"/>
    </row>
    <row r="4583" spans="15:16" x14ac:dyDescent="0.2">
      <c r="O4583" s="67"/>
      <c r="P4583" s="67"/>
    </row>
    <row r="4584" spans="15:16" x14ac:dyDescent="0.2">
      <c r="O4584" s="67"/>
      <c r="P4584" s="67"/>
    </row>
    <row r="4585" spans="15:16" x14ac:dyDescent="0.2">
      <c r="O4585" s="67"/>
      <c r="P4585" s="67"/>
    </row>
    <row r="4586" spans="15:16" x14ac:dyDescent="0.2">
      <c r="O4586" s="67"/>
      <c r="P4586" s="67"/>
    </row>
    <row r="4587" spans="15:16" x14ac:dyDescent="0.2">
      <c r="O4587" s="67"/>
      <c r="P4587" s="67"/>
    </row>
    <row r="4588" spans="15:16" x14ac:dyDescent="0.2">
      <c r="O4588" s="67"/>
      <c r="P4588" s="67"/>
    </row>
    <row r="4589" spans="15:16" x14ac:dyDescent="0.2">
      <c r="O4589" s="67"/>
      <c r="P4589" s="67"/>
    </row>
    <row r="4590" spans="15:16" x14ac:dyDescent="0.2">
      <c r="O4590" s="67"/>
      <c r="P4590" s="67"/>
    </row>
    <row r="4591" spans="15:16" x14ac:dyDescent="0.2">
      <c r="O4591" s="67"/>
      <c r="P4591" s="67"/>
    </row>
    <row r="4592" spans="15:16" x14ac:dyDescent="0.2">
      <c r="O4592" s="67"/>
      <c r="P4592" s="67"/>
    </row>
    <row r="4593" spans="15:16" x14ac:dyDescent="0.2">
      <c r="O4593" s="67"/>
      <c r="P4593" s="67"/>
    </row>
    <row r="4594" spans="15:16" x14ac:dyDescent="0.2">
      <c r="O4594" s="67"/>
      <c r="P4594" s="67"/>
    </row>
    <row r="4595" spans="15:16" x14ac:dyDescent="0.2">
      <c r="O4595" s="67"/>
      <c r="P4595" s="67"/>
    </row>
    <row r="4596" spans="15:16" x14ac:dyDescent="0.2">
      <c r="O4596" s="67"/>
      <c r="P4596" s="67"/>
    </row>
    <row r="4597" spans="15:16" x14ac:dyDescent="0.2">
      <c r="O4597" s="67"/>
      <c r="P4597" s="67"/>
    </row>
    <row r="4598" spans="15:16" x14ac:dyDescent="0.2">
      <c r="O4598" s="67"/>
      <c r="P4598" s="67"/>
    </row>
    <row r="4599" spans="15:16" x14ac:dyDescent="0.2">
      <c r="O4599" s="67"/>
      <c r="P4599" s="67"/>
    </row>
    <row r="4600" spans="15:16" x14ac:dyDescent="0.2">
      <c r="O4600" s="67"/>
      <c r="P4600" s="67"/>
    </row>
    <row r="4601" spans="15:16" x14ac:dyDescent="0.2">
      <c r="O4601" s="67"/>
      <c r="P4601" s="67"/>
    </row>
    <row r="4602" spans="15:16" x14ac:dyDescent="0.2">
      <c r="O4602" s="67"/>
      <c r="P4602" s="67"/>
    </row>
    <row r="4603" spans="15:16" x14ac:dyDescent="0.2">
      <c r="O4603" s="67"/>
      <c r="P4603" s="67"/>
    </row>
    <row r="4604" spans="15:16" x14ac:dyDescent="0.2">
      <c r="O4604" s="67"/>
      <c r="P4604" s="67"/>
    </row>
    <row r="4605" spans="15:16" x14ac:dyDescent="0.2">
      <c r="O4605" s="67"/>
      <c r="P4605" s="67"/>
    </row>
    <row r="4606" spans="15:16" x14ac:dyDescent="0.2">
      <c r="O4606" s="67"/>
      <c r="P4606" s="67"/>
    </row>
    <row r="4607" spans="15:16" x14ac:dyDescent="0.2">
      <c r="O4607" s="67"/>
      <c r="P4607" s="67"/>
    </row>
    <row r="4608" spans="15:16" x14ac:dyDescent="0.2">
      <c r="O4608" s="67"/>
      <c r="P4608" s="67"/>
    </row>
    <row r="4609" spans="15:16" x14ac:dyDescent="0.2">
      <c r="O4609" s="67"/>
      <c r="P4609" s="67"/>
    </row>
    <row r="4610" spans="15:16" x14ac:dyDescent="0.2">
      <c r="O4610" s="67"/>
      <c r="P4610" s="67"/>
    </row>
    <row r="4611" spans="15:16" x14ac:dyDescent="0.2">
      <c r="O4611" s="67"/>
      <c r="P4611" s="67"/>
    </row>
    <row r="4612" spans="15:16" x14ac:dyDescent="0.2">
      <c r="O4612" s="67"/>
      <c r="P4612" s="67"/>
    </row>
    <row r="4613" spans="15:16" x14ac:dyDescent="0.2">
      <c r="O4613" s="67"/>
      <c r="P4613" s="67"/>
    </row>
    <row r="4614" spans="15:16" x14ac:dyDescent="0.2">
      <c r="O4614" s="67"/>
      <c r="P4614" s="67"/>
    </row>
    <row r="4615" spans="15:16" x14ac:dyDescent="0.2">
      <c r="O4615" s="67"/>
      <c r="P4615" s="67"/>
    </row>
    <row r="4616" spans="15:16" x14ac:dyDescent="0.2">
      <c r="O4616" s="67"/>
      <c r="P4616" s="67"/>
    </row>
    <row r="4617" spans="15:16" x14ac:dyDescent="0.2">
      <c r="O4617" s="67"/>
      <c r="P4617" s="67"/>
    </row>
    <row r="4618" spans="15:16" x14ac:dyDescent="0.2">
      <c r="O4618" s="67"/>
      <c r="P4618" s="67"/>
    </row>
    <row r="4619" spans="15:16" x14ac:dyDescent="0.2">
      <c r="O4619" s="67"/>
      <c r="P4619" s="67"/>
    </row>
    <row r="4620" spans="15:16" x14ac:dyDescent="0.2">
      <c r="O4620" s="67"/>
      <c r="P4620" s="67"/>
    </row>
    <row r="4621" spans="15:16" x14ac:dyDescent="0.2">
      <c r="O4621" s="67"/>
      <c r="P4621" s="67"/>
    </row>
    <row r="4622" spans="15:16" x14ac:dyDescent="0.2">
      <c r="O4622" s="67"/>
      <c r="P4622" s="67"/>
    </row>
    <row r="4623" spans="15:16" x14ac:dyDescent="0.2">
      <c r="O4623" s="67"/>
      <c r="P4623" s="67"/>
    </row>
    <row r="4624" spans="15:16" x14ac:dyDescent="0.2">
      <c r="O4624" s="67"/>
      <c r="P4624" s="67"/>
    </row>
    <row r="4625" spans="15:16" x14ac:dyDescent="0.2">
      <c r="O4625" s="67"/>
      <c r="P4625" s="67"/>
    </row>
    <row r="4626" spans="15:16" x14ac:dyDescent="0.2">
      <c r="O4626" s="67"/>
      <c r="P4626" s="67"/>
    </row>
    <row r="4627" spans="15:16" x14ac:dyDescent="0.2">
      <c r="O4627" s="67"/>
      <c r="P4627" s="67"/>
    </row>
    <row r="4628" spans="15:16" x14ac:dyDescent="0.2">
      <c r="O4628" s="67"/>
      <c r="P4628" s="67"/>
    </row>
    <row r="4629" spans="15:16" x14ac:dyDescent="0.2">
      <c r="O4629" s="67"/>
      <c r="P4629" s="67"/>
    </row>
    <row r="4630" spans="15:16" x14ac:dyDescent="0.2">
      <c r="O4630" s="67"/>
      <c r="P4630" s="67"/>
    </row>
    <row r="4631" spans="15:16" x14ac:dyDescent="0.2">
      <c r="O4631" s="67"/>
      <c r="P4631" s="67"/>
    </row>
    <row r="4632" spans="15:16" x14ac:dyDescent="0.2">
      <c r="O4632" s="67"/>
      <c r="P4632" s="67"/>
    </row>
    <row r="4633" spans="15:16" x14ac:dyDescent="0.2">
      <c r="O4633" s="67"/>
      <c r="P4633" s="67"/>
    </row>
    <row r="4634" spans="15:16" x14ac:dyDescent="0.2">
      <c r="O4634" s="67"/>
      <c r="P4634" s="67"/>
    </row>
    <row r="4635" spans="15:16" x14ac:dyDescent="0.2">
      <c r="O4635" s="67"/>
      <c r="P4635" s="67"/>
    </row>
    <row r="4636" spans="15:16" x14ac:dyDescent="0.2">
      <c r="O4636" s="67"/>
      <c r="P4636" s="67"/>
    </row>
    <row r="4637" spans="15:16" x14ac:dyDescent="0.2">
      <c r="O4637" s="67"/>
      <c r="P4637" s="67"/>
    </row>
    <row r="4638" spans="15:16" x14ac:dyDescent="0.2">
      <c r="O4638" s="67"/>
      <c r="P4638" s="67"/>
    </row>
    <row r="4639" spans="15:16" x14ac:dyDescent="0.2">
      <c r="O4639" s="67"/>
      <c r="P4639" s="67"/>
    </row>
    <row r="4640" spans="15:16" x14ac:dyDescent="0.2">
      <c r="O4640" s="67"/>
      <c r="P4640" s="67"/>
    </row>
    <row r="4641" spans="15:16" x14ac:dyDescent="0.2">
      <c r="O4641" s="67"/>
      <c r="P4641" s="67"/>
    </row>
    <row r="4642" spans="15:16" x14ac:dyDescent="0.2">
      <c r="O4642" s="67"/>
      <c r="P4642" s="67"/>
    </row>
    <row r="4643" spans="15:16" x14ac:dyDescent="0.2">
      <c r="O4643" s="67"/>
      <c r="P4643" s="67"/>
    </row>
    <row r="4644" spans="15:16" x14ac:dyDescent="0.2">
      <c r="O4644" s="67"/>
      <c r="P4644" s="67"/>
    </row>
    <row r="4645" spans="15:16" x14ac:dyDescent="0.2">
      <c r="O4645" s="67"/>
      <c r="P4645" s="67"/>
    </row>
    <row r="4646" spans="15:16" x14ac:dyDescent="0.2">
      <c r="O4646" s="67"/>
      <c r="P4646" s="67"/>
    </row>
    <row r="4647" spans="15:16" x14ac:dyDescent="0.2">
      <c r="O4647" s="67"/>
      <c r="P4647" s="67"/>
    </row>
    <row r="4648" spans="15:16" x14ac:dyDescent="0.2">
      <c r="O4648" s="67"/>
      <c r="P4648" s="67"/>
    </row>
    <row r="4649" spans="15:16" x14ac:dyDescent="0.2">
      <c r="O4649" s="67"/>
      <c r="P4649" s="67"/>
    </row>
    <row r="4650" spans="15:16" x14ac:dyDescent="0.2">
      <c r="O4650" s="67"/>
      <c r="P4650" s="67"/>
    </row>
    <row r="4651" spans="15:16" x14ac:dyDescent="0.2">
      <c r="O4651" s="67"/>
      <c r="P4651" s="67"/>
    </row>
    <row r="4652" spans="15:16" x14ac:dyDescent="0.2">
      <c r="O4652" s="67"/>
      <c r="P4652" s="67"/>
    </row>
    <row r="4653" spans="15:16" x14ac:dyDescent="0.2">
      <c r="O4653" s="67"/>
      <c r="P4653" s="67"/>
    </row>
    <row r="4654" spans="15:16" x14ac:dyDescent="0.2">
      <c r="O4654" s="67"/>
      <c r="P4654" s="67"/>
    </row>
    <row r="4655" spans="15:16" x14ac:dyDescent="0.2">
      <c r="O4655" s="67"/>
      <c r="P4655" s="67"/>
    </row>
    <row r="4656" spans="15:16" x14ac:dyDescent="0.2">
      <c r="O4656" s="67"/>
      <c r="P4656" s="67"/>
    </row>
    <row r="4657" spans="15:16" x14ac:dyDescent="0.2">
      <c r="O4657" s="67"/>
      <c r="P4657" s="67"/>
    </row>
    <row r="4658" spans="15:16" x14ac:dyDescent="0.2">
      <c r="O4658" s="67"/>
      <c r="P4658" s="67"/>
    </row>
    <row r="4659" spans="15:16" x14ac:dyDescent="0.2">
      <c r="O4659" s="67"/>
      <c r="P4659" s="67"/>
    </row>
    <row r="4660" spans="15:16" x14ac:dyDescent="0.2">
      <c r="O4660" s="67"/>
      <c r="P4660" s="67"/>
    </row>
    <row r="4661" spans="15:16" x14ac:dyDescent="0.2">
      <c r="O4661" s="67"/>
      <c r="P4661" s="67"/>
    </row>
    <row r="4662" spans="15:16" x14ac:dyDescent="0.2">
      <c r="O4662" s="67"/>
      <c r="P4662" s="67"/>
    </row>
    <row r="4663" spans="15:16" x14ac:dyDescent="0.2">
      <c r="O4663" s="67"/>
      <c r="P4663" s="67"/>
    </row>
    <row r="4664" spans="15:16" x14ac:dyDescent="0.2">
      <c r="O4664" s="67"/>
      <c r="P4664" s="67"/>
    </row>
    <row r="4665" spans="15:16" x14ac:dyDescent="0.2">
      <c r="O4665" s="67"/>
      <c r="P4665" s="67"/>
    </row>
    <row r="4666" spans="15:16" x14ac:dyDescent="0.2">
      <c r="O4666" s="67"/>
      <c r="P4666" s="67"/>
    </row>
    <row r="4667" spans="15:16" x14ac:dyDescent="0.2">
      <c r="O4667" s="67"/>
      <c r="P4667" s="67"/>
    </row>
    <row r="4668" spans="15:16" x14ac:dyDescent="0.2">
      <c r="O4668" s="67"/>
      <c r="P4668" s="67"/>
    </row>
    <row r="4669" spans="15:16" x14ac:dyDescent="0.2">
      <c r="O4669" s="67"/>
      <c r="P4669" s="67"/>
    </row>
    <row r="4670" spans="15:16" x14ac:dyDescent="0.2">
      <c r="O4670" s="67"/>
      <c r="P4670" s="67"/>
    </row>
    <row r="4671" spans="15:16" x14ac:dyDescent="0.2">
      <c r="O4671" s="67"/>
      <c r="P4671" s="67"/>
    </row>
    <row r="4672" spans="15:16" x14ac:dyDescent="0.2">
      <c r="O4672" s="67"/>
      <c r="P4672" s="67"/>
    </row>
    <row r="4673" spans="15:16" x14ac:dyDescent="0.2">
      <c r="O4673" s="67"/>
      <c r="P4673" s="67"/>
    </row>
    <row r="4674" spans="15:16" x14ac:dyDescent="0.2">
      <c r="O4674" s="67"/>
      <c r="P4674" s="67"/>
    </row>
    <row r="4675" spans="15:16" x14ac:dyDescent="0.2">
      <c r="O4675" s="67"/>
      <c r="P4675" s="67"/>
    </row>
    <row r="4676" spans="15:16" x14ac:dyDescent="0.2">
      <c r="O4676" s="67"/>
      <c r="P4676" s="67"/>
    </row>
    <row r="4677" spans="15:16" x14ac:dyDescent="0.2">
      <c r="O4677" s="67"/>
      <c r="P4677" s="67"/>
    </row>
    <row r="4678" spans="15:16" x14ac:dyDescent="0.2">
      <c r="O4678" s="67"/>
      <c r="P4678" s="67"/>
    </row>
    <row r="4679" spans="15:16" x14ac:dyDescent="0.2">
      <c r="O4679" s="67"/>
      <c r="P4679" s="67"/>
    </row>
    <row r="4680" spans="15:16" x14ac:dyDescent="0.2">
      <c r="O4680" s="67"/>
      <c r="P4680" s="67"/>
    </row>
    <row r="4681" spans="15:16" x14ac:dyDescent="0.2">
      <c r="O4681" s="67"/>
      <c r="P4681" s="67"/>
    </row>
    <row r="4682" spans="15:16" x14ac:dyDescent="0.2">
      <c r="O4682" s="67"/>
      <c r="P4682" s="67"/>
    </row>
    <row r="4683" spans="15:16" x14ac:dyDescent="0.2">
      <c r="O4683" s="67"/>
      <c r="P4683" s="67"/>
    </row>
    <row r="4684" spans="15:16" x14ac:dyDescent="0.2">
      <c r="O4684" s="67"/>
      <c r="P4684" s="67"/>
    </row>
    <row r="4685" spans="15:16" x14ac:dyDescent="0.2">
      <c r="O4685" s="67"/>
      <c r="P4685" s="67"/>
    </row>
    <row r="4686" spans="15:16" x14ac:dyDescent="0.2">
      <c r="O4686" s="67"/>
      <c r="P4686" s="67"/>
    </row>
    <row r="4687" spans="15:16" x14ac:dyDescent="0.2">
      <c r="O4687" s="67"/>
      <c r="P4687" s="67"/>
    </row>
    <row r="4688" spans="15:16" x14ac:dyDescent="0.2">
      <c r="O4688" s="67"/>
      <c r="P4688" s="67"/>
    </row>
    <row r="4689" spans="15:16" x14ac:dyDescent="0.2">
      <c r="O4689" s="67"/>
      <c r="P4689" s="67"/>
    </row>
    <row r="4690" spans="15:16" x14ac:dyDescent="0.2">
      <c r="O4690" s="67"/>
      <c r="P4690" s="67"/>
    </row>
    <row r="4691" spans="15:16" x14ac:dyDescent="0.2">
      <c r="O4691" s="67"/>
      <c r="P4691" s="67"/>
    </row>
    <row r="4692" spans="15:16" x14ac:dyDescent="0.2">
      <c r="O4692" s="67"/>
      <c r="P4692" s="67"/>
    </row>
    <row r="4693" spans="15:16" x14ac:dyDescent="0.2">
      <c r="O4693" s="67"/>
      <c r="P4693" s="67"/>
    </row>
    <row r="4694" spans="15:16" x14ac:dyDescent="0.2">
      <c r="O4694" s="67"/>
      <c r="P4694" s="67"/>
    </row>
    <row r="4695" spans="15:16" x14ac:dyDescent="0.2">
      <c r="O4695" s="67"/>
      <c r="P4695" s="67"/>
    </row>
    <row r="4696" spans="15:16" x14ac:dyDescent="0.2">
      <c r="O4696" s="67"/>
      <c r="P4696" s="67"/>
    </row>
    <row r="4697" spans="15:16" x14ac:dyDescent="0.2">
      <c r="O4697" s="67"/>
      <c r="P4697" s="67"/>
    </row>
    <row r="4698" spans="15:16" x14ac:dyDescent="0.2">
      <c r="O4698" s="67"/>
      <c r="P4698" s="67"/>
    </row>
    <row r="4699" spans="15:16" x14ac:dyDescent="0.2">
      <c r="O4699" s="67"/>
      <c r="P4699" s="67"/>
    </row>
    <row r="4700" spans="15:16" x14ac:dyDescent="0.2">
      <c r="O4700" s="67"/>
      <c r="P4700" s="67"/>
    </row>
    <row r="4701" spans="15:16" x14ac:dyDescent="0.2">
      <c r="O4701" s="67"/>
      <c r="P4701" s="67"/>
    </row>
    <row r="4702" spans="15:16" x14ac:dyDescent="0.2">
      <c r="O4702" s="67"/>
      <c r="P4702" s="67"/>
    </row>
    <row r="4703" spans="15:16" x14ac:dyDescent="0.2">
      <c r="O4703" s="67"/>
      <c r="P4703" s="67"/>
    </row>
    <row r="4704" spans="15:16" x14ac:dyDescent="0.2">
      <c r="O4704" s="67"/>
      <c r="P4704" s="67"/>
    </row>
    <row r="4705" spans="15:16" x14ac:dyDescent="0.2">
      <c r="O4705" s="67"/>
      <c r="P4705" s="67"/>
    </row>
    <row r="4706" spans="15:16" x14ac:dyDescent="0.2">
      <c r="O4706" s="67"/>
      <c r="P4706" s="67"/>
    </row>
    <row r="4707" spans="15:16" x14ac:dyDescent="0.2">
      <c r="O4707" s="67"/>
      <c r="P4707" s="67"/>
    </row>
    <row r="4708" spans="15:16" x14ac:dyDescent="0.2">
      <c r="O4708" s="67"/>
      <c r="P4708" s="67"/>
    </row>
    <row r="4709" spans="15:16" x14ac:dyDescent="0.2">
      <c r="O4709" s="67"/>
      <c r="P4709" s="67"/>
    </row>
    <row r="4710" spans="15:16" x14ac:dyDescent="0.2">
      <c r="O4710" s="67"/>
      <c r="P4710" s="67"/>
    </row>
    <row r="4711" spans="15:16" x14ac:dyDescent="0.2">
      <c r="O4711" s="67"/>
      <c r="P4711" s="67"/>
    </row>
    <row r="4712" spans="15:16" x14ac:dyDescent="0.2">
      <c r="O4712" s="67"/>
      <c r="P4712" s="67"/>
    </row>
    <row r="4713" spans="15:16" x14ac:dyDescent="0.2">
      <c r="O4713" s="67"/>
      <c r="P4713" s="67"/>
    </row>
    <row r="4714" spans="15:16" x14ac:dyDescent="0.2">
      <c r="O4714" s="67"/>
      <c r="P4714" s="67"/>
    </row>
    <row r="4715" spans="15:16" x14ac:dyDescent="0.2">
      <c r="O4715" s="67"/>
      <c r="P4715" s="67"/>
    </row>
    <row r="4716" spans="15:16" x14ac:dyDescent="0.2">
      <c r="O4716" s="67"/>
      <c r="P4716" s="67"/>
    </row>
    <row r="4717" spans="15:16" x14ac:dyDescent="0.2">
      <c r="O4717" s="67"/>
      <c r="P4717" s="67"/>
    </row>
    <row r="4718" spans="15:16" x14ac:dyDescent="0.2">
      <c r="O4718" s="67"/>
      <c r="P4718" s="67"/>
    </row>
    <row r="4719" spans="15:16" x14ac:dyDescent="0.2">
      <c r="O4719" s="67"/>
      <c r="P4719" s="67"/>
    </row>
    <row r="4720" spans="15:16" x14ac:dyDescent="0.2">
      <c r="O4720" s="67"/>
      <c r="P4720" s="67"/>
    </row>
    <row r="4721" spans="15:16" x14ac:dyDescent="0.2">
      <c r="O4721" s="67"/>
      <c r="P4721" s="67"/>
    </row>
    <row r="4722" spans="15:16" x14ac:dyDescent="0.2">
      <c r="O4722" s="67"/>
      <c r="P4722" s="67"/>
    </row>
    <row r="4723" spans="15:16" x14ac:dyDescent="0.2">
      <c r="O4723" s="67"/>
      <c r="P4723" s="67"/>
    </row>
    <row r="4724" spans="15:16" x14ac:dyDescent="0.2">
      <c r="O4724" s="67"/>
      <c r="P4724" s="67"/>
    </row>
    <row r="4725" spans="15:16" x14ac:dyDescent="0.2">
      <c r="O4725" s="67"/>
      <c r="P4725" s="67"/>
    </row>
    <row r="4726" spans="15:16" x14ac:dyDescent="0.2">
      <c r="O4726" s="67"/>
      <c r="P4726" s="67"/>
    </row>
    <row r="4727" spans="15:16" x14ac:dyDescent="0.2">
      <c r="O4727" s="67"/>
      <c r="P4727" s="67"/>
    </row>
    <row r="4728" spans="15:16" x14ac:dyDescent="0.2">
      <c r="O4728" s="67"/>
      <c r="P4728" s="67"/>
    </row>
    <row r="4729" spans="15:16" x14ac:dyDescent="0.2">
      <c r="O4729" s="67"/>
      <c r="P4729" s="67"/>
    </row>
    <row r="4730" spans="15:16" x14ac:dyDescent="0.2">
      <c r="O4730" s="67"/>
      <c r="P4730" s="67"/>
    </row>
    <row r="4731" spans="15:16" x14ac:dyDescent="0.2">
      <c r="O4731" s="67"/>
      <c r="P4731" s="67"/>
    </row>
    <row r="4732" spans="15:16" x14ac:dyDescent="0.2">
      <c r="O4732" s="67"/>
      <c r="P4732" s="67"/>
    </row>
    <row r="4733" spans="15:16" x14ac:dyDescent="0.2">
      <c r="O4733" s="67"/>
      <c r="P4733" s="67"/>
    </row>
    <row r="4734" spans="15:16" x14ac:dyDescent="0.2">
      <c r="O4734" s="67"/>
      <c r="P4734" s="67"/>
    </row>
    <row r="4735" spans="15:16" x14ac:dyDescent="0.2">
      <c r="O4735" s="67"/>
      <c r="P4735" s="67"/>
    </row>
    <row r="4736" spans="15:16" x14ac:dyDescent="0.2">
      <c r="O4736" s="67"/>
      <c r="P4736" s="67"/>
    </row>
    <row r="4737" spans="15:16" x14ac:dyDescent="0.2">
      <c r="O4737" s="67"/>
      <c r="P4737" s="67"/>
    </row>
    <row r="4738" spans="15:16" x14ac:dyDescent="0.2">
      <c r="O4738" s="67"/>
      <c r="P4738" s="67"/>
    </row>
    <row r="4739" spans="15:16" x14ac:dyDescent="0.2">
      <c r="O4739" s="67"/>
      <c r="P4739" s="67"/>
    </row>
    <row r="4740" spans="15:16" x14ac:dyDescent="0.2">
      <c r="O4740" s="67"/>
      <c r="P4740" s="67"/>
    </row>
    <row r="4741" spans="15:16" x14ac:dyDescent="0.2">
      <c r="O4741" s="67"/>
      <c r="P4741" s="67"/>
    </row>
    <row r="4742" spans="15:16" x14ac:dyDescent="0.2">
      <c r="O4742" s="67"/>
      <c r="P4742" s="67"/>
    </row>
    <row r="4743" spans="15:16" x14ac:dyDescent="0.2">
      <c r="O4743" s="67"/>
      <c r="P4743" s="67"/>
    </row>
    <row r="4744" spans="15:16" x14ac:dyDescent="0.2">
      <c r="O4744" s="67"/>
      <c r="P4744" s="67"/>
    </row>
    <row r="4745" spans="15:16" x14ac:dyDescent="0.2">
      <c r="O4745" s="67"/>
      <c r="P4745" s="67"/>
    </row>
    <row r="4746" spans="15:16" x14ac:dyDescent="0.2">
      <c r="O4746" s="67"/>
      <c r="P4746" s="67"/>
    </row>
    <row r="4747" spans="15:16" x14ac:dyDescent="0.2">
      <c r="O4747" s="67"/>
      <c r="P4747" s="67"/>
    </row>
    <row r="4748" spans="15:16" x14ac:dyDescent="0.2">
      <c r="O4748" s="67"/>
      <c r="P4748" s="67"/>
    </row>
    <row r="4749" spans="15:16" x14ac:dyDescent="0.2">
      <c r="O4749" s="67"/>
      <c r="P4749" s="67"/>
    </row>
    <row r="4750" spans="15:16" x14ac:dyDescent="0.2">
      <c r="O4750" s="67"/>
      <c r="P4750" s="67"/>
    </row>
    <row r="4751" spans="15:16" x14ac:dyDescent="0.2">
      <c r="O4751" s="67"/>
      <c r="P4751" s="67"/>
    </row>
    <row r="4752" spans="15:16" x14ac:dyDescent="0.2">
      <c r="O4752" s="67"/>
      <c r="P4752" s="67"/>
    </row>
    <row r="4753" spans="15:16" x14ac:dyDescent="0.2">
      <c r="O4753" s="67"/>
      <c r="P4753" s="67"/>
    </row>
    <row r="4754" spans="15:16" x14ac:dyDescent="0.2">
      <c r="O4754" s="67"/>
      <c r="P4754" s="67"/>
    </row>
    <row r="4755" spans="15:16" x14ac:dyDescent="0.2">
      <c r="O4755" s="67"/>
      <c r="P4755" s="67"/>
    </row>
    <row r="4756" spans="15:16" x14ac:dyDescent="0.2">
      <c r="O4756" s="67"/>
      <c r="P4756" s="67"/>
    </row>
    <row r="4757" spans="15:16" x14ac:dyDescent="0.2">
      <c r="O4757" s="67"/>
      <c r="P4757" s="67"/>
    </row>
    <row r="4758" spans="15:16" x14ac:dyDescent="0.2">
      <c r="O4758" s="67"/>
      <c r="P4758" s="67"/>
    </row>
    <row r="4759" spans="15:16" x14ac:dyDescent="0.2">
      <c r="O4759" s="67"/>
      <c r="P4759" s="67"/>
    </row>
    <row r="4760" spans="15:16" x14ac:dyDescent="0.2">
      <c r="O4760" s="67"/>
      <c r="P4760" s="67"/>
    </row>
    <row r="4761" spans="15:16" x14ac:dyDescent="0.2">
      <c r="O4761" s="67"/>
      <c r="P4761" s="67"/>
    </row>
    <row r="4762" spans="15:16" x14ac:dyDescent="0.2">
      <c r="O4762" s="67"/>
      <c r="P4762" s="67"/>
    </row>
    <row r="4763" spans="15:16" x14ac:dyDescent="0.2">
      <c r="O4763" s="67"/>
      <c r="P4763" s="67"/>
    </row>
    <row r="4764" spans="15:16" x14ac:dyDescent="0.2">
      <c r="O4764" s="67"/>
      <c r="P4764" s="67"/>
    </row>
    <row r="4765" spans="15:16" x14ac:dyDescent="0.2">
      <c r="O4765" s="67"/>
      <c r="P4765" s="67"/>
    </row>
    <row r="4766" spans="15:16" x14ac:dyDescent="0.2">
      <c r="O4766" s="67"/>
      <c r="P4766" s="67"/>
    </row>
    <row r="4767" spans="15:16" x14ac:dyDescent="0.2">
      <c r="O4767" s="67"/>
      <c r="P4767" s="67"/>
    </row>
    <row r="4768" spans="15:16" x14ac:dyDescent="0.2">
      <c r="O4768" s="67"/>
      <c r="P4768" s="67"/>
    </row>
    <row r="4769" spans="15:16" x14ac:dyDescent="0.2">
      <c r="O4769" s="67"/>
      <c r="P4769" s="67"/>
    </row>
    <row r="4770" spans="15:16" x14ac:dyDescent="0.2">
      <c r="O4770" s="67"/>
      <c r="P4770" s="67"/>
    </row>
    <row r="4771" spans="15:16" x14ac:dyDescent="0.2">
      <c r="O4771" s="67"/>
      <c r="P4771" s="67"/>
    </row>
    <row r="4772" spans="15:16" x14ac:dyDescent="0.2">
      <c r="O4772" s="67"/>
      <c r="P4772" s="67"/>
    </row>
    <row r="4773" spans="15:16" x14ac:dyDescent="0.2">
      <c r="O4773" s="67"/>
      <c r="P4773" s="67"/>
    </row>
    <row r="4774" spans="15:16" x14ac:dyDescent="0.2">
      <c r="O4774" s="67"/>
      <c r="P4774" s="67"/>
    </row>
    <row r="4775" spans="15:16" x14ac:dyDescent="0.2">
      <c r="O4775" s="67"/>
      <c r="P4775" s="67"/>
    </row>
    <row r="4776" spans="15:16" x14ac:dyDescent="0.2">
      <c r="O4776" s="67"/>
      <c r="P4776" s="67"/>
    </row>
    <row r="4777" spans="15:16" x14ac:dyDescent="0.2">
      <c r="O4777" s="67"/>
      <c r="P4777" s="67"/>
    </row>
    <row r="4778" spans="15:16" x14ac:dyDescent="0.2">
      <c r="O4778" s="67"/>
      <c r="P4778" s="67"/>
    </row>
    <row r="4779" spans="15:16" x14ac:dyDescent="0.2">
      <c r="O4779" s="67"/>
      <c r="P4779" s="67"/>
    </row>
    <row r="4780" spans="15:16" x14ac:dyDescent="0.2">
      <c r="O4780" s="67"/>
      <c r="P4780" s="67"/>
    </row>
    <row r="4781" spans="15:16" x14ac:dyDescent="0.2">
      <c r="O4781" s="67"/>
      <c r="P4781" s="67"/>
    </row>
    <row r="4782" spans="15:16" x14ac:dyDescent="0.2">
      <c r="O4782" s="67"/>
      <c r="P4782" s="67"/>
    </row>
    <row r="4783" spans="15:16" x14ac:dyDescent="0.2">
      <c r="O4783" s="67"/>
      <c r="P4783" s="67"/>
    </row>
    <row r="4784" spans="15:16" x14ac:dyDescent="0.2">
      <c r="O4784" s="67"/>
      <c r="P4784" s="67"/>
    </row>
    <row r="4785" spans="15:16" x14ac:dyDescent="0.2">
      <c r="O4785" s="67"/>
      <c r="P4785" s="67"/>
    </row>
    <row r="4786" spans="15:16" x14ac:dyDescent="0.2">
      <c r="O4786" s="67"/>
      <c r="P4786" s="67"/>
    </row>
    <row r="4787" spans="15:16" x14ac:dyDescent="0.2">
      <c r="O4787" s="67"/>
      <c r="P4787" s="67"/>
    </row>
    <row r="4788" spans="15:16" x14ac:dyDescent="0.2">
      <c r="O4788" s="67"/>
      <c r="P4788" s="67"/>
    </row>
    <row r="4789" spans="15:16" x14ac:dyDescent="0.2">
      <c r="O4789" s="67"/>
      <c r="P4789" s="67"/>
    </row>
    <row r="4790" spans="15:16" x14ac:dyDescent="0.2">
      <c r="O4790" s="67"/>
      <c r="P4790" s="67"/>
    </row>
    <row r="4791" spans="15:16" x14ac:dyDescent="0.2">
      <c r="O4791" s="67"/>
      <c r="P4791" s="67"/>
    </row>
    <row r="4792" spans="15:16" x14ac:dyDescent="0.2">
      <c r="O4792" s="67"/>
      <c r="P4792" s="67"/>
    </row>
    <row r="4793" spans="15:16" x14ac:dyDescent="0.2">
      <c r="O4793" s="67"/>
      <c r="P4793" s="67"/>
    </row>
    <row r="4794" spans="15:16" x14ac:dyDescent="0.2">
      <c r="O4794" s="67"/>
      <c r="P4794" s="67"/>
    </row>
    <row r="4795" spans="15:16" x14ac:dyDescent="0.2">
      <c r="O4795" s="67"/>
      <c r="P4795" s="67"/>
    </row>
    <row r="4796" spans="15:16" x14ac:dyDescent="0.2">
      <c r="O4796" s="67"/>
      <c r="P4796" s="67"/>
    </row>
    <row r="4797" spans="15:16" x14ac:dyDescent="0.2">
      <c r="O4797" s="67"/>
      <c r="P4797" s="67"/>
    </row>
    <row r="4798" spans="15:16" x14ac:dyDescent="0.2">
      <c r="O4798" s="67"/>
      <c r="P4798" s="67"/>
    </row>
    <row r="4799" spans="15:16" x14ac:dyDescent="0.2">
      <c r="O4799" s="67"/>
      <c r="P4799" s="67"/>
    </row>
    <row r="4800" spans="15:16" x14ac:dyDescent="0.2">
      <c r="O4800" s="67"/>
      <c r="P4800" s="67"/>
    </row>
    <row r="4801" spans="15:16" x14ac:dyDescent="0.2">
      <c r="O4801" s="67"/>
      <c r="P4801" s="67"/>
    </row>
    <row r="4802" spans="15:16" x14ac:dyDescent="0.2">
      <c r="O4802" s="67"/>
      <c r="P4802" s="67"/>
    </row>
    <row r="4803" spans="15:16" x14ac:dyDescent="0.2">
      <c r="O4803" s="67"/>
      <c r="P4803" s="67"/>
    </row>
    <row r="4804" spans="15:16" x14ac:dyDescent="0.2">
      <c r="O4804" s="67"/>
      <c r="P4804" s="67"/>
    </row>
    <row r="4805" spans="15:16" x14ac:dyDescent="0.2">
      <c r="O4805" s="67"/>
      <c r="P4805" s="67"/>
    </row>
    <row r="4806" spans="15:16" x14ac:dyDescent="0.2">
      <c r="O4806" s="67"/>
      <c r="P4806" s="67"/>
    </row>
    <row r="4807" spans="15:16" x14ac:dyDescent="0.2">
      <c r="O4807" s="67"/>
      <c r="P4807" s="67"/>
    </row>
    <row r="4808" spans="15:16" x14ac:dyDescent="0.2">
      <c r="O4808" s="67"/>
      <c r="P4808" s="67"/>
    </row>
    <row r="4809" spans="15:16" x14ac:dyDescent="0.2">
      <c r="O4809" s="67"/>
      <c r="P4809" s="67"/>
    </row>
    <row r="4810" spans="15:16" x14ac:dyDescent="0.2">
      <c r="O4810" s="67"/>
      <c r="P4810" s="67"/>
    </row>
    <row r="4811" spans="15:16" x14ac:dyDescent="0.2">
      <c r="O4811" s="67"/>
      <c r="P4811" s="67"/>
    </row>
    <row r="4812" spans="15:16" x14ac:dyDescent="0.2">
      <c r="O4812" s="67"/>
      <c r="P4812" s="67"/>
    </row>
    <row r="4813" spans="15:16" x14ac:dyDescent="0.2">
      <c r="O4813" s="67"/>
      <c r="P4813" s="67"/>
    </row>
    <row r="4814" spans="15:16" x14ac:dyDescent="0.2">
      <c r="O4814" s="67"/>
      <c r="P4814" s="67"/>
    </row>
    <row r="4815" spans="15:16" x14ac:dyDescent="0.2">
      <c r="O4815" s="67"/>
      <c r="P4815" s="67"/>
    </row>
    <row r="4816" spans="15:16" x14ac:dyDescent="0.2">
      <c r="O4816" s="67"/>
      <c r="P4816" s="67"/>
    </row>
    <row r="4817" spans="15:16" x14ac:dyDescent="0.2">
      <c r="O4817" s="67"/>
      <c r="P4817" s="67"/>
    </row>
    <row r="4818" spans="15:16" x14ac:dyDescent="0.2">
      <c r="O4818" s="67"/>
      <c r="P4818" s="67"/>
    </row>
    <row r="4819" spans="15:16" x14ac:dyDescent="0.2">
      <c r="O4819" s="67"/>
      <c r="P4819" s="67"/>
    </row>
    <row r="4820" spans="15:16" x14ac:dyDescent="0.2">
      <c r="O4820" s="67"/>
      <c r="P4820" s="67"/>
    </row>
    <row r="4821" spans="15:16" x14ac:dyDescent="0.2">
      <c r="O4821" s="67"/>
      <c r="P4821" s="67"/>
    </row>
    <row r="4822" spans="15:16" x14ac:dyDescent="0.2">
      <c r="O4822" s="67"/>
      <c r="P4822" s="67"/>
    </row>
    <row r="4823" spans="15:16" x14ac:dyDescent="0.2">
      <c r="O4823" s="67"/>
      <c r="P4823" s="67"/>
    </row>
    <row r="4824" spans="15:16" x14ac:dyDescent="0.2">
      <c r="O4824" s="67"/>
      <c r="P4824" s="67"/>
    </row>
    <row r="4825" spans="15:16" x14ac:dyDescent="0.2">
      <c r="O4825" s="67"/>
      <c r="P4825" s="67"/>
    </row>
    <row r="4826" spans="15:16" x14ac:dyDescent="0.2">
      <c r="O4826" s="67"/>
      <c r="P4826" s="67"/>
    </row>
    <row r="4827" spans="15:16" x14ac:dyDescent="0.2">
      <c r="O4827" s="67"/>
      <c r="P4827" s="67"/>
    </row>
    <row r="4828" spans="15:16" x14ac:dyDescent="0.2">
      <c r="O4828" s="67"/>
      <c r="P4828" s="67"/>
    </row>
    <row r="4829" spans="15:16" x14ac:dyDescent="0.2">
      <c r="O4829" s="67"/>
      <c r="P4829" s="67"/>
    </row>
    <row r="4830" spans="15:16" x14ac:dyDescent="0.2">
      <c r="O4830" s="67"/>
      <c r="P4830" s="67"/>
    </row>
    <row r="4831" spans="15:16" x14ac:dyDescent="0.2">
      <c r="O4831" s="67"/>
      <c r="P4831" s="67"/>
    </row>
    <row r="4832" spans="15:16" x14ac:dyDescent="0.2">
      <c r="O4832" s="67"/>
      <c r="P4832" s="67"/>
    </row>
    <row r="4833" spans="15:16" x14ac:dyDescent="0.2">
      <c r="O4833" s="67"/>
      <c r="P4833" s="67"/>
    </row>
    <row r="4834" spans="15:16" x14ac:dyDescent="0.2">
      <c r="O4834" s="67"/>
      <c r="P4834" s="67"/>
    </row>
    <row r="4835" spans="15:16" x14ac:dyDescent="0.2">
      <c r="O4835" s="67"/>
      <c r="P4835" s="67"/>
    </row>
    <row r="4836" spans="15:16" x14ac:dyDescent="0.2">
      <c r="O4836" s="67"/>
      <c r="P4836" s="67"/>
    </row>
    <row r="4837" spans="15:16" x14ac:dyDescent="0.2">
      <c r="O4837" s="67"/>
      <c r="P4837" s="67"/>
    </row>
    <row r="4838" spans="15:16" x14ac:dyDescent="0.2">
      <c r="O4838" s="67"/>
      <c r="P4838" s="67"/>
    </row>
    <row r="4839" spans="15:16" x14ac:dyDescent="0.2">
      <c r="O4839" s="67"/>
      <c r="P4839" s="67"/>
    </row>
    <row r="4840" spans="15:16" x14ac:dyDescent="0.2">
      <c r="O4840" s="67"/>
      <c r="P4840" s="67"/>
    </row>
    <row r="4841" spans="15:16" x14ac:dyDescent="0.2">
      <c r="O4841" s="67"/>
      <c r="P4841" s="67"/>
    </row>
    <row r="4842" spans="15:16" x14ac:dyDescent="0.2">
      <c r="O4842" s="67"/>
      <c r="P4842" s="67"/>
    </row>
    <row r="4843" spans="15:16" x14ac:dyDescent="0.2">
      <c r="O4843" s="67"/>
      <c r="P4843" s="67"/>
    </row>
    <row r="4844" spans="15:16" x14ac:dyDescent="0.2">
      <c r="O4844" s="67"/>
      <c r="P4844" s="67"/>
    </row>
    <row r="4845" spans="15:16" x14ac:dyDescent="0.2">
      <c r="O4845" s="67"/>
      <c r="P4845" s="67"/>
    </row>
    <row r="4846" spans="15:16" x14ac:dyDescent="0.2">
      <c r="O4846" s="67"/>
      <c r="P4846" s="67"/>
    </row>
    <row r="4847" spans="15:16" x14ac:dyDescent="0.2">
      <c r="O4847" s="67"/>
      <c r="P4847" s="67"/>
    </row>
    <row r="4848" spans="15:16" x14ac:dyDescent="0.2">
      <c r="O4848" s="67"/>
      <c r="P4848" s="67"/>
    </row>
    <row r="4849" spans="15:16" x14ac:dyDescent="0.2">
      <c r="O4849" s="67"/>
      <c r="P4849" s="67"/>
    </row>
    <row r="4850" spans="15:16" x14ac:dyDescent="0.2">
      <c r="O4850" s="67"/>
      <c r="P4850" s="67"/>
    </row>
    <row r="4851" spans="15:16" x14ac:dyDescent="0.2">
      <c r="O4851" s="67"/>
      <c r="P4851" s="67"/>
    </row>
    <row r="4852" spans="15:16" x14ac:dyDescent="0.2">
      <c r="O4852" s="67"/>
      <c r="P4852" s="67"/>
    </row>
    <row r="4853" spans="15:16" x14ac:dyDescent="0.2">
      <c r="O4853" s="67"/>
      <c r="P4853" s="67"/>
    </row>
    <row r="4854" spans="15:16" x14ac:dyDescent="0.2">
      <c r="O4854" s="67"/>
      <c r="P4854" s="67"/>
    </row>
    <row r="4855" spans="15:16" x14ac:dyDescent="0.2">
      <c r="O4855" s="67"/>
      <c r="P4855" s="67"/>
    </row>
    <row r="4856" spans="15:16" x14ac:dyDescent="0.2">
      <c r="O4856" s="67"/>
      <c r="P4856" s="67"/>
    </row>
    <row r="4857" spans="15:16" x14ac:dyDescent="0.2">
      <c r="O4857" s="67"/>
      <c r="P4857" s="67"/>
    </row>
    <row r="4858" spans="15:16" x14ac:dyDescent="0.2">
      <c r="O4858" s="67"/>
      <c r="P4858" s="67"/>
    </row>
    <row r="4859" spans="15:16" x14ac:dyDescent="0.2">
      <c r="O4859" s="67"/>
      <c r="P4859" s="67"/>
    </row>
    <row r="4860" spans="15:16" x14ac:dyDescent="0.2">
      <c r="O4860" s="67"/>
      <c r="P4860" s="67"/>
    </row>
    <row r="4861" spans="15:16" x14ac:dyDescent="0.2">
      <c r="O4861" s="67"/>
      <c r="P4861" s="67"/>
    </row>
    <row r="4862" spans="15:16" x14ac:dyDescent="0.2">
      <c r="O4862" s="67"/>
      <c r="P4862" s="67"/>
    </row>
    <row r="4863" spans="15:16" x14ac:dyDescent="0.2">
      <c r="O4863" s="67"/>
      <c r="P4863" s="67"/>
    </row>
    <row r="4864" spans="15:16" x14ac:dyDescent="0.2">
      <c r="O4864" s="67"/>
      <c r="P4864" s="67"/>
    </row>
    <row r="4865" spans="15:16" x14ac:dyDescent="0.2">
      <c r="O4865" s="67"/>
      <c r="P4865" s="67"/>
    </row>
    <row r="4866" spans="15:16" x14ac:dyDescent="0.2">
      <c r="O4866" s="67"/>
      <c r="P4866" s="67"/>
    </row>
    <row r="4867" spans="15:16" x14ac:dyDescent="0.2">
      <c r="O4867" s="67"/>
      <c r="P4867" s="67"/>
    </row>
    <row r="4868" spans="15:16" x14ac:dyDescent="0.2">
      <c r="O4868" s="67"/>
      <c r="P4868" s="67"/>
    </row>
    <row r="4869" spans="15:16" x14ac:dyDescent="0.2">
      <c r="O4869" s="67"/>
      <c r="P4869" s="67"/>
    </row>
    <row r="4870" spans="15:16" x14ac:dyDescent="0.2">
      <c r="O4870" s="67"/>
      <c r="P4870" s="67"/>
    </row>
    <row r="4871" spans="15:16" x14ac:dyDescent="0.2">
      <c r="O4871" s="67"/>
      <c r="P4871" s="67"/>
    </row>
    <row r="4872" spans="15:16" x14ac:dyDescent="0.2">
      <c r="O4872" s="67"/>
      <c r="P4872" s="67"/>
    </row>
    <row r="4873" spans="15:16" x14ac:dyDescent="0.2">
      <c r="O4873" s="67"/>
      <c r="P4873" s="67"/>
    </row>
    <row r="4874" spans="15:16" x14ac:dyDescent="0.2">
      <c r="O4874" s="67"/>
      <c r="P4874" s="67"/>
    </row>
    <row r="4875" spans="15:16" x14ac:dyDescent="0.2">
      <c r="O4875" s="67"/>
      <c r="P4875" s="67"/>
    </row>
    <row r="4876" spans="15:16" x14ac:dyDescent="0.2">
      <c r="O4876" s="67"/>
      <c r="P4876" s="67"/>
    </row>
    <row r="4877" spans="15:16" x14ac:dyDescent="0.2">
      <c r="O4877" s="67"/>
      <c r="P4877" s="67"/>
    </row>
    <row r="4878" spans="15:16" x14ac:dyDescent="0.2">
      <c r="O4878" s="67"/>
      <c r="P4878" s="67"/>
    </row>
    <row r="4879" spans="15:16" x14ac:dyDescent="0.2">
      <c r="O4879" s="67"/>
      <c r="P4879" s="67"/>
    </row>
    <row r="4880" spans="15:16" x14ac:dyDescent="0.2">
      <c r="O4880" s="67"/>
      <c r="P4880" s="67"/>
    </row>
    <row r="4881" spans="15:16" x14ac:dyDescent="0.2">
      <c r="O4881" s="67"/>
      <c r="P4881" s="67"/>
    </row>
    <row r="4882" spans="15:16" x14ac:dyDescent="0.2">
      <c r="O4882" s="67"/>
      <c r="P4882" s="67"/>
    </row>
    <row r="4883" spans="15:16" x14ac:dyDescent="0.2">
      <c r="O4883" s="67"/>
      <c r="P4883" s="67"/>
    </row>
    <row r="4884" spans="15:16" x14ac:dyDescent="0.2">
      <c r="O4884" s="67"/>
      <c r="P4884" s="67"/>
    </row>
    <row r="4885" spans="15:16" x14ac:dyDescent="0.2">
      <c r="O4885" s="67"/>
      <c r="P4885" s="67"/>
    </row>
    <row r="4886" spans="15:16" x14ac:dyDescent="0.2">
      <c r="O4886" s="67"/>
      <c r="P4886" s="67"/>
    </row>
    <row r="4887" spans="15:16" x14ac:dyDescent="0.2">
      <c r="O4887" s="67"/>
      <c r="P4887" s="67"/>
    </row>
    <row r="4888" spans="15:16" x14ac:dyDescent="0.2">
      <c r="O4888" s="67"/>
      <c r="P4888" s="67"/>
    </row>
    <row r="4889" spans="15:16" x14ac:dyDescent="0.2">
      <c r="O4889" s="67"/>
      <c r="P4889" s="67"/>
    </row>
    <row r="4890" spans="15:16" x14ac:dyDescent="0.2">
      <c r="O4890" s="67"/>
      <c r="P4890" s="67"/>
    </row>
    <row r="4891" spans="15:16" x14ac:dyDescent="0.2">
      <c r="O4891" s="67"/>
      <c r="P4891" s="67"/>
    </row>
    <row r="4892" spans="15:16" x14ac:dyDescent="0.2">
      <c r="O4892" s="67"/>
      <c r="P4892" s="67"/>
    </row>
    <row r="4893" spans="15:16" x14ac:dyDescent="0.2">
      <c r="O4893" s="67"/>
      <c r="P4893" s="67"/>
    </row>
    <row r="4894" spans="15:16" x14ac:dyDescent="0.2">
      <c r="O4894" s="67"/>
      <c r="P4894" s="67"/>
    </row>
    <row r="4895" spans="15:16" x14ac:dyDescent="0.2">
      <c r="O4895" s="67"/>
      <c r="P4895" s="67"/>
    </row>
    <row r="4896" spans="15:16" x14ac:dyDescent="0.2">
      <c r="O4896" s="67"/>
      <c r="P4896" s="67"/>
    </row>
    <row r="4897" spans="15:16" x14ac:dyDescent="0.2">
      <c r="O4897" s="67"/>
      <c r="P4897" s="67"/>
    </row>
    <row r="4898" spans="15:16" x14ac:dyDescent="0.2">
      <c r="O4898" s="67"/>
      <c r="P4898" s="67"/>
    </row>
    <row r="4899" spans="15:16" x14ac:dyDescent="0.2">
      <c r="O4899" s="67"/>
      <c r="P4899" s="67"/>
    </row>
    <row r="4900" spans="15:16" x14ac:dyDescent="0.2">
      <c r="O4900" s="67"/>
      <c r="P4900" s="67"/>
    </row>
    <row r="4901" spans="15:16" x14ac:dyDescent="0.2">
      <c r="O4901" s="67"/>
      <c r="P4901" s="67"/>
    </row>
    <row r="4902" spans="15:16" x14ac:dyDescent="0.2">
      <c r="O4902" s="67"/>
      <c r="P4902" s="67"/>
    </row>
    <row r="4903" spans="15:16" x14ac:dyDescent="0.2">
      <c r="O4903" s="67"/>
      <c r="P4903" s="67"/>
    </row>
    <row r="4904" spans="15:16" x14ac:dyDescent="0.2">
      <c r="O4904" s="67"/>
      <c r="P4904" s="67"/>
    </row>
    <row r="4905" spans="15:16" x14ac:dyDescent="0.2">
      <c r="O4905" s="67"/>
      <c r="P4905" s="67"/>
    </row>
    <row r="4906" spans="15:16" x14ac:dyDescent="0.2">
      <c r="O4906" s="67"/>
      <c r="P4906" s="67"/>
    </row>
    <row r="4907" spans="15:16" x14ac:dyDescent="0.2">
      <c r="O4907" s="67"/>
      <c r="P4907" s="67"/>
    </row>
    <row r="4908" spans="15:16" x14ac:dyDescent="0.2">
      <c r="O4908" s="67"/>
      <c r="P4908" s="67"/>
    </row>
    <row r="4909" spans="15:16" x14ac:dyDescent="0.2">
      <c r="O4909" s="67"/>
      <c r="P4909" s="67"/>
    </row>
    <row r="4910" spans="15:16" x14ac:dyDescent="0.2">
      <c r="O4910" s="67"/>
      <c r="P4910" s="67"/>
    </row>
    <row r="4911" spans="15:16" x14ac:dyDescent="0.2">
      <c r="O4911" s="67"/>
      <c r="P4911" s="67"/>
    </row>
    <row r="4912" spans="15:16" x14ac:dyDescent="0.2">
      <c r="O4912" s="67"/>
      <c r="P4912" s="67"/>
    </row>
    <row r="4913" spans="15:16" x14ac:dyDescent="0.2">
      <c r="O4913" s="67"/>
      <c r="P4913" s="67"/>
    </row>
    <row r="4914" spans="15:16" x14ac:dyDescent="0.2">
      <c r="O4914" s="67"/>
      <c r="P4914" s="67"/>
    </row>
    <row r="4915" spans="15:16" x14ac:dyDescent="0.2">
      <c r="O4915" s="67"/>
      <c r="P4915" s="67"/>
    </row>
    <row r="4916" spans="15:16" x14ac:dyDescent="0.2">
      <c r="O4916" s="67"/>
      <c r="P4916" s="67"/>
    </row>
    <row r="4917" spans="15:16" x14ac:dyDescent="0.2">
      <c r="O4917" s="67"/>
      <c r="P4917" s="67"/>
    </row>
    <row r="4918" spans="15:16" x14ac:dyDescent="0.2">
      <c r="O4918" s="67"/>
      <c r="P4918" s="67"/>
    </row>
    <row r="4919" spans="15:16" x14ac:dyDescent="0.2">
      <c r="O4919" s="67"/>
      <c r="P4919" s="67"/>
    </row>
    <row r="4920" spans="15:16" x14ac:dyDescent="0.2">
      <c r="O4920" s="67"/>
      <c r="P4920" s="67"/>
    </row>
    <row r="4921" spans="15:16" x14ac:dyDescent="0.2">
      <c r="O4921" s="67"/>
      <c r="P4921" s="67"/>
    </row>
    <row r="4922" spans="15:16" x14ac:dyDescent="0.2">
      <c r="O4922" s="67"/>
      <c r="P4922" s="67"/>
    </row>
    <row r="4923" spans="15:16" x14ac:dyDescent="0.2">
      <c r="O4923" s="67"/>
      <c r="P4923" s="67"/>
    </row>
    <row r="4924" spans="15:16" x14ac:dyDescent="0.2">
      <c r="O4924" s="67"/>
      <c r="P4924" s="67"/>
    </row>
    <row r="4925" spans="15:16" x14ac:dyDescent="0.2">
      <c r="O4925" s="67"/>
      <c r="P4925" s="67"/>
    </row>
    <row r="4926" spans="15:16" x14ac:dyDescent="0.2">
      <c r="O4926" s="67"/>
      <c r="P4926" s="67"/>
    </row>
    <row r="4927" spans="15:16" x14ac:dyDescent="0.2">
      <c r="O4927" s="67"/>
      <c r="P4927" s="67"/>
    </row>
    <row r="4928" spans="15:16" x14ac:dyDescent="0.2">
      <c r="O4928" s="67"/>
      <c r="P4928" s="67"/>
    </row>
    <row r="4929" spans="15:16" x14ac:dyDescent="0.2">
      <c r="O4929" s="67"/>
      <c r="P4929" s="67"/>
    </row>
    <row r="4930" spans="15:16" x14ac:dyDescent="0.2">
      <c r="O4930" s="67"/>
      <c r="P4930" s="67"/>
    </row>
    <row r="4931" spans="15:16" x14ac:dyDescent="0.2">
      <c r="O4931" s="67"/>
      <c r="P4931" s="67"/>
    </row>
    <row r="4932" spans="15:16" x14ac:dyDescent="0.2">
      <c r="O4932" s="67"/>
      <c r="P4932" s="67"/>
    </row>
    <row r="4933" spans="15:16" x14ac:dyDescent="0.2">
      <c r="O4933" s="67"/>
      <c r="P4933" s="67"/>
    </row>
    <row r="4934" spans="15:16" x14ac:dyDescent="0.2">
      <c r="O4934" s="67"/>
      <c r="P4934" s="67"/>
    </row>
    <row r="4935" spans="15:16" x14ac:dyDescent="0.2">
      <c r="O4935" s="67"/>
      <c r="P4935" s="67"/>
    </row>
    <row r="4936" spans="15:16" x14ac:dyDescent="0.2">
      <c r="O4936" s="67"/>
      <c r="P4936" s="67"/>
    </row>
    <row r="4937" spans="15:16" x14ac:dyDescent="0.2">
      <c r="O4937" s="67"/>
      <c r="P4937" s="67"/>
    </row>
    <row r="4938" spans="15:16" x14ac:dyDescent="0.2">
      <c r="O4938" s="67"/>
      <c r="P4938" s="67"/>
    </row>
    <row r="4939" spans="15:16" x14ac:dyDescent="0.2">
      <c r="O4939" s="67"/>
      <c r="P4939" s="67"/>
    </row>
    <row r="4940" spans="15:16" x14ac:dyDescent="0.2">
      <c r="O4940" s="67"/>
      <c r="P4940" s="67"/>
    </row>
    <row r="4941" spans="15:16" x14ac:dyDescent="0.2">
      <c r="O4941" s="67"/>
      <c r="P4941" s="67"/>
    </row>
    <row r="4942" spans="15:16" x14ac:dyDescent="0.2">
      <c r="O4942" s="67"/>
      <c r="P4942" s="67"/>
    </row>
    <row r="4943" spans="15:16" x14ac:dyDescent="0.2">
      <c r="O4943" s="67"/>
      <c r="P4943" s="67"/>
    </row>
    <row r="4944" spans="15:16" x14ac:dyDescent="0.2">
      <c r="O4944" s="67"/>
      <c r="P4944" s="67"/>
    </row>
    <row r="4945" spans="15:16" x14ac:dyDescent="0.2">
      <c r="O4945" s="67"/>
      <c r="P4945" s="67"/>
    </row>
    <row r="4946" spans="15:16" x14ac:dyDescent="0.2">
      <c r="O4946" s="67"/>
      <c r="P4946" s="67"/>
    </row>
    <row r="4947" spans="15:16" x14ac:dyDescent="0.2">
      <c r="O4947" s="67"/>
      <c r="P4947" s="67"/>
    </row>
    <row r="4948" spans="15:16" x14ac:dyDescent="0.2">
      <c r="O4948" s="67"/>
      <c r="P4948" s="67"/>
    </row>
    <row r="4949" spans="15:16" x14ac:dyDescent="0.2">
      <c r="O4949" s="67"/>
      <c r="P4949" s="67"/>
    </row>
    <row r="4950" spans="15:16" x14ac:dyDescent="0.2">
      <c r="O4950" s="67"/>
      <c r="P4950" s="67"/>
    </row>
    <row r="4951" spans="15:16" x14ac:dyDescent="0.2">
      <c r="O4951" s="67"/>
      <c r="P4951" s="67"/>
    </row>
    <row r="4952" spans="15:16" x14ac:dyDescent="0.2">
      <c r="O4952" s="67"/>
      <c r="P4952" s="67"/>
    </row>
    <row r="4953" spans="15:16" x14ac:dyDescent="0.2">
      <c r="O4953" s="67"/>
      <c r="P4953" s="67"/>
    </row>
    <row r="4954" spans="15:16" x14ac:dyDescent="0.2">
      <c r="O4954" s="67"/>
      <c r="P4954" s="67"/>
    </row>
    <row r="4955" spans="15:16" x14ac:dyDescent="0.2">
      <c r="O4955" s="67"/>
      <c r="P4955" s="67"/>
    </row>
    <row r="4956" spans="15:16" x14ac:dyDescent="0.2">
      <c r="O4956" s="67"/>
      <c r="P4956" s="67"/>
    </row>
    <row r="4957" spans="15:16" x14ac:dyDescent="0.2">
      <c r="O4957" s="67"/>
      <c r="P4957" s="67"/>
    </row>
    <row r="4958" spans="15:16" x14ac:dyDescent="0.2">
      <c r="O4958" s="67"/>
      <c r="P4958" s="67"/>
    </row>
    <row r="4959" spans="15:16" x14ac:dyDescent="0.2">
      <c r="O4959" s="67"/>
      <c r="P4959" s="67"/>
    </row>
    <row r="4960" spans="15:16" x14ac:dyDescent="0.2">
      <c r="O4960" s="67"/>
      <c r="P4960" s="67"/>
    </row>
    <row r="4961" spans="15:16" x14ac:dyDescent="0.2">
      <c r="O4961" s="67"/>
      <c r="P4961" s="67"/>
    </row>
    <row r="4962" spans="15:16" x14ac:dyDescent="0.2">
      <c r="O4962" s="67"/>
      <c r="P4962" s="67"/>
    </row>
    <row r="4963" spans="15:16" x14ac:dyDescent="0.2">
      <c r="O4963" s="67"/>
      <c r="P4963" s="67"/>
    </row>
    <row r="4964" spans="15:16" x14ac:dyDescent="0.2">
      <c r="O4964" s="67"/>
      <c r="P4964" s="67"/>
    </row>
    <row r="4965" spans="15:16" x14ac:dyDescent="0.2">
      <c r="O4965" s="67"/>
      <c r="P4965" s="67"/>
    </row>
    <row r="4966" spans="15:16" x14ac:dyDescent="0.2">
      <c r="O4966" s="67"/>
      <c r="P4966" s="67"/>
    </row>
    <row r="4967" spans="15:16" x14ac:dyDescent="0.2">
      <c r="O4967" s="67"/>
      <c r="P4967" s="67"/>
    </row>
    <row r="4968" spans="15:16" x14ac:dyDescent="0.2">
      <c r="O4968" s="67"/>
      <c r="P4968" s="67"/>
    </row>
    <row r="4969" spans="15:16" x14ac:dyDescent="0.2">
      <c r="O4969" s="67"/>
      <c r="P4969" s="67"/>
    </row>
    <row r="4970" spans="15:16" x14ac:dyDescent="0.2">
      <c r="O4970" s="67"/>
      <c r="P4970" s="67"/>
    </row>
    <row r="4971" spans="15:16" x14ac:dyDescent="0.2">
      <c r="O4971" s="67"/>
      <c r="P4971" s="67"/>
    </row>
    <row r="4972" spans="15:16" x14ac:dyDescent="0.2">
      <c r="O4972" s="67"/>
      <c r="P4972" s="67"/>
    </row>
    <row r="4973" spans="15:16" x14ac:dyDescent="0.2">
      <c r="O4973" s="67"/>
      <c r="P4973" s="67"/>
    </row>
    <row r="4974" spans="15:16" x14ac:dyDescent="0.2">
      <c r="O4974" s="67"/>
      <c r="P4974" s="67"/>
    </row>
    <row r="4975" spans="15:16" x14ac:dyDescent="0.2">
      <c r="O4975" s="67"/>
      <c r="P4975" s="67"/>
    </row>
    <row r="4976" spans="15:16" x14ac:dyDescent="0.2">
      <c r="O4976" s="67"/>
      <c r="P4976" s="67"/>
    </row>
    <row r="4977" spans="15:16" x14ac:dyDescent="0.2">
      <c r="O4977" s="67"/>
      <c r="P4977" s="67"/>
    </row>
    <row r="4978" spans="15:16" x14ac:dyDescent="0.2">
      <c r="O4978" s="67"/>
      <c r="P4978" s="67"/>
    </row>
    <row r="4979" spans="15:16" x14ac:dyDescent="0.2">
      <c r="O4979" s="67"/>
      <c r="P4979" s="67"/>
    </row>
    <row r="4980" spans="15:16" x14ac:dyDescent="0.2">
      <c r="O4980" s="67"/>
      <c r="P4980" s="67"/>
    </row>
    <row r="4981" spans="15:16" x14ac:dyDescent="0.2">
      <c r="O4981" s="67"/>
      <c r="P4981" s="67"/>
    </row>
    <row r="4982" spans="15:16" x14ac:dyDescent="0.2">
      <c r="O4982" s="67"/>
      <c r="P4982" s="67"/>
    </row>
    <row r="4983" spans="15:16" x14ac:dyDescent="0.2">
      <c r="O4983" s="67"/>
      <c r="P4983" s="67"/>
    </row>
    <row r="4984" spans="15:16" x14ac:dyDescent="0.2">
      <c r="O4984" s="67"/>
      <c r="P4984" s="67"/>
    </row>
    <row r="4985" spans="15:16" x14ac:dyDescent="0.2">
      <c r="O4985" s="67"/>
      <c r="P4985" s="67"/>
    </row>
    <row r="4986" spans="15:16" x14ac:dyDescent="0.2">
      <c r="O4986" s="67"/>
      <c r="P4986" s="67"/>
    </row>
    <row r="4987" spans="15:16" x14ac:dyDescent="0.2">
      <c r="O4987" s="67"/>
      <c r="P4987" s="67"/>
    </row>
    <row r="4988" spans="15:16" x14ac:dyDescent="0.2">
      <c r="O4988" s="67"/>
      <c r="P4988" s="67"/>
    </row>
    <row r="4989" spans="15:16" x14ac:dyDescent="0.2">
      <c r="O4989" s="67"/>
      <c r="P4989" s="67"/>
    </row>
    <row r="4990" spans="15:16" x14ac:dyDescent="0.2">
      <c r="O4990" s="67"/>
      <c r="P4990" s="67"/>
    </row>
    <row r="4991" spans="15:16" x14ac:dyDescent="0.2">
      <c r="O4991" s="67"/>
      <c r="P4991" s="67"/>
    </row>
    <row r="4992" spans="15:16" x14ac:dyDescent="0.2">
      <c r="O4992" s="67"/>
      <c r="P4992" s="67"/>
    </row>
    <row r="4993" spans="15:16" x14ac:dyDescent="0.2">
      <c r="O4993" s="67"/>
      <c r="P4993" s="67"/>
    </row>
    <row r="4994" spans="15:16" x14ac:dyDescent="0.2">
      <c r="O4994" s="67"/>
      <c r="P4994" s="67"/>
    </row>
    <row r="4995" spans="15:16" x14ac:dyDescent="0.2">
      <c r="O4995" s="67"/>
      <c r="P4995" s="67"/>
    </row>
    <row r="4996" spans="15:16" x14ac:dyDescent="0.2">
      <c r="O4996" s="67"/>
      <c r="P4996" s="67"/>
    </row>
    <row r="4997" spans="15:16" x14ac:dyDescent="0.2">
      <c r="O4997" s="67"/>
      <c r="P4997" s="67"/>
    </row>
    <row r="4998" spans="15:16" x14ac:dyDescent="0.2">
      <c r="O4998" s="67"/>
      <c r="P4998" s="67"/>
    </row>
    <row r="4999" spans="15:16" x14ac:dyDescent="0.2">
      <c r="O4999" s="67"/>
      <c r="P4999" s="67"/>
    </row>
    <row r="5000" spans="15:16" x14ac:dyDescent="0.2">
      <c r="O5000" s="67"/>
      <c r="P5000" s="67"/>
    </row>
    <row r="5001" spans="15:16" x14ac:dyDescent="0.2">
      <c r="O5001" s="67"/>
      <c r="P5001" s="67"/>
    </row>
    <row r="5002" spans="15:16" x14ac:dyDescent="0.2">
      <c r="O5002" s="67"/>
      <c r="P5002" s="67"/>
    </row>
    <row r="5003" spans="15:16" x14ac:dyDescent="0.2">
      <c r="O5003" s="67"/>
      <c r="P5003" s="67"/>
    </row>
    <row r="5004" spans="15:16" x14ac:dyDescent="0.2">
      <c r="O5004" s="67"/>
      <c r="P5004" s="67"/>
    </row>
    <row r="5005" spans="15:16" x14ac:dyDescent="0.2">
      <c r="O5005" s="67"/>
      <c r="P5005" s="67"/>
    </row>
    <row r="5006" spans="15:16" x14ac:dyDescent="0.2">
      <c r="O5006" s="67"/>
      <c r="P5006" s="67"/>
    </row>
    <row r="5007" spans="15:16" x14ac:dyDescent="0.2">
      <c r="O5007" s="67"/>
      <c r="P5007" s="67"/>
    </row>
    <row r="5008" spans="15:16" x14ac:dyDescent="0.2">
      <c r="O5008" s="67"/>
      <c r="P5008" s="67"/>
    </row>
    <row r="5009" spans="15:16" x14ac:dyDescent="0.2">
      <c r="O5009" s="67"/>
      <c r="P5009" s="67"/>
    </row>
    <row r="5010" spans="15:16" x14ac:dyDescent="0.2">
      <c r="O5010" s="67"/>
      <c r="P5010" s="67"/>
    </row>
    <row r="5011" spans="15:16" x14ac:dyDescent="0.2">
      <c r="O5011" s="67"/>
      <c r="P5011" s="67"/>
    </row>
    <row r="5012" spans="15:16" x14ac:dyDescent="0.2">
      <c r="O5012" s="67"/>
      <c r="P5012" s="67"/>
    </row>
    <row r="5013" spans="15:16" x14ac:dyDescent="0.2">
      <c r="O5013" s="67"/>
      <c r="P5013" s="67"/>
    </row>
    <row r="5014" spans="15:16" x14ac:dyDescent="0.2">
      <c r="O5014" s="67"/>
      <c r="P5014" s="67"/>
    </row>
    <row r="5015" spans="15:16" x14ac:dyDescent="0.2">
      <c r="O5015" s="67"/>
      <c r="P5015" s="67"/>
    </row>
    <row r="5016" spans="15:16" x14ac:dyDescent="0.2">
      <c r="O5016" s="67"/>
      <c r="P5016" s="67"/>
    </row>
    <row r="5017" spans="15:16" x14ac:dyDescent="0.2">
      <c r="O5017" s="67"/>
      <c r="P5017" s="67"/>
    </row>
    <row r="5018" spans="15:16" x14ac:dyDescent="0.2">
      <c r="O5018" s="67"/>
      <c r="P5018" s="67"/>
    </row>
    <row r="5019" spans="15:16" x14ac:dyDescent="0.2">
      <c r="O5019" s="67"/>
      <c r="P5019" s="67"/>
    </row>
    <row r="5020" spans="15:16" x14ac:dyDescent="0.2">
      <c r="O5020" s="67"/>
      <c r="P5020" s="67"/>
    </row>
    <row r="5021" spans="15:16" x14ac:dyDescent="0.2">
      <c r="O5021" s="67"/>
      <c r="P5021" s="67"/>
    </row>
    <row r="5022" spans="15:16" x14ac:dyDescent="0.2">
      <c r="O5022" s="67"/>
      <c r="P5022" s="67"/>
    </row>
    <row r="5023" spans="15:16" x14ac:dyDescent="0.2">
      <c r="O5023" s="67"/>
      <c r="P5023" s="67"/>
    </row>
    <row r="5024" spans="15:16" x14ac:dyDescent="0.2">
      <c r="O5024" s="67"/>
      <c r="P5024" s="67"/>
    </row>
    <row r="5025" spans="15:16" x14ac:dyDescent="0.2">
      <c r="O5025" s="67"/>
      <c r="P5025" s="67"/>
    </row>
    <row r="5026" spans="15:16" x14ac:dyDescent="0.2">
      <c r="O5026" s="67"/>
      <c r="P5026" s="67"/>
    </row>
    <row r="5027" spans="15:16" x14ac:dyDescent="0.2">
      <c r="O5027" s="67"/>
      <c r="P5027" s="67"/>
    </row>
    <row r="5028" spans="15:16" x14ac:dyDescent="0.2">
      <c r="O5028" s="67"/>
      <c r="P5028" s="67"/>
    </row>
    <row r="5029" spans="15:16" x14ac:dyDescent="0.2">
      <c r="O5029" s="67"/>
      <c r="P5029" s="67"/>
    </row>
    <row r="5030" spans="15:16" x14ac:dyDescent="0.2">
      <c r="O5030" s="67"/>
      <c r="P5030" s="67"/>
    </row>
    <row r="5031" spans="15:16" x14ac:dyDescent="0.2">
      <c r="O5031" s="67"/>
      <c r="P5031" s="67"/>
    </row>
    <row r="5032" spans="15:16" x14ac:dyDescent="0.2">
      <c r="O5032" s="67"/>
      <c r="P5032" s="67"/>
    </row>
    <row r="5033" spans="15:16" x14ac:dyDescent="0.2">
      <c r="O5033" s="67"/>
      <c r="P5033" s="67"/>
    </row>
    <row r="5034" spans="15:16" x14ac:dyDescent="0.2">
      <c r="O5034" s="67"/>
      <c r="P5034" s="67"/>
    </row>
    <row r="5035" spans="15:16" x14ac:dyDescent="0.2">
      <c r="O5035" s="67"/>
      <c r="P5035" s="67"/>
    </row>
    <row r="5036" spans="15:16" x14ac:dyDescent="0.2">
      <c r="O5036" s="67"/>
      <c r="P5036" s="67"/>
    </row>
    <row r="5037" spans="15:16" x14ac:dyDescent="0.2">
      <c r="O5037" s="67"/>
      <c r="P5037" s="67"/>
    </row>
    <row r="5038" spans="15:16" x14ac:dyDescent="0.2">
      <c r="O5038" s="67"/>
      <c r="P5038" s="67"/>
    </row>
    <row r="5039" spans="15:16" x14ac:dyDescent="0.2">
      <c r="O5039" s="67"/>
      <c r="P5039" s="67"/>
    </row>
    <row r="5040" spans="15:16" x14ac:dyDescent="0.2">
      <c r="O5040" s="67"/>
      <c r="P5040" s="67"/>
    </row>
    <row r="5041" spans="15:16" x14ac:dyDescent="0.2">
      <c r="O5041" s="67"/>
      <c r="P5041" s="67"/>
    </row>
    <row r="5042" spans="15:16" x14ac:dyDescent="0.2">
      <c r="O5042" s="67"/>
      <c r="P5042" s="67"/>
    </row>
    <row r="5043" spans="15:16" x14ac:dyDescent="0.2">
      <c r="O5043" s="67"/>
      <c r="P5043" s="67"/>
    </row>
    <row r="5044" spans="15:16" x14ac:dyDescent="0.2">
      <c r="O5044" s="67"/>
      <c r="P5044" s="67"/>
    </row>
    <row r="5045" spans="15:16" x14ac:dyDescent="0.2">
      <c r="O5045" s="67"/>
      <c r="P5045" s="67"/>
    </row>
    <row r="5046" spans="15:16" x14ac:dyDescent="0.2">
      <c r="O5046" s="67"/>
      <c r="P5046" s="67"/>
    </row>
    <row r="5047" spans="15:16" x14ac:dyDescent="0.2">
      <c r="O5047" s="67"/>
      <c r="P5047" s="67"/>
    </row>
    <row r="5048" spans="15:16" x14ac:dyDescent="0.2">
      <c r="O5048" s="67"/>
      <c r="P5048" s="67"/>
    </row>
    <row r="5049" spans="15:16" x14ac:dyDescent="0.2">
      <c r="O5049" s="67"/>
      <c r="P5049" s="67"/>
    </row>
    <row r="5050" spans="15:16" x14ac:dyDescent="0.2">
      <c r="O5050" s="67"/>
      <c r="P5050" s="67"/>
    </row>
    <row r="5051" spans="15:16" x14ac:dyDescent="0.2">
      <c r="O5051" s="67"/>
      <c r="P5051" s="67"/>
    </row>
    <row r="5052" spans="15:16" x14ac:dyDescent="0.2">
      <c r="O5052" s="67"/>
      <c r="P5052" s="67"/>
    </row>
    <row r="5053" spans="15:16" x14ac:dyDescent="0.2">
      <c r="O5053" s="67"/>
      <c r="P5053" s="67"/>
    </row>
    <row r="5054" spans="15:16" x14ac:dyDescent="0.2">
      <c r="O5054" s="67"/>
      <c r="P5054" s="67"/>
    </row>
    <row r="5055" spans="15:16" x14ac:dyDescent="0.2">
      <c r="O5055" s="67"/>
      <c r="P5055" s="67"/>
    </row>
    <row r="5056" spans="15:16" x14ac:dyDescent="0.2">
      <c r="O5056" s="67"/>
      <c r="P5056" s="67"/>
    </row>
    <row r="5057" spans="15:16" x14ac:dyDescent="0.2">
      <c r="O5057" s="67"/>
      <c r="P5057" s="67"/>
    </row>
    <row r="5058" spans="15:16" x14ac:dyDescent="0.2">
      <c r="O5058" s="67"/>
      <c r="P5058" s="67"/>
    </row>
    <row r="5059" spans="15:16" x14ac:dyDescent="0.2">
      <c r="O5059" s="67"/>
      <c r="P5059" s="67"/>
    </row>
    <row r="5060" spans="15:16" x14ac:dyDescent="0.2">
      <c r="O5060" s="67"/>
      <c r="P5060" s="67"/>
    </row>
    <row r="5061" spans="15:16" x14ac:dyDescent="0.2">
      <c r="O5061" s="67"/>
      <c r="P5061" s="67"/>
    </row>
    <row r="5062" spans="15:16" x14ac:dyDescent="0.2">
      <c r="O5062" s="67"/>
      <c r="P5062" s="67"/>
    </row>
    <row r="5063" spans="15:16" x14ac:dyDescent="0.2">
      <c r="O5063" s="67"/>
      <c r="P5063" s="67"/>
    </row>
    <row r="5064" spans="15:16" x14ac:dyDescent="0.2">
      <c r="O5064" s="67"/>
      <c r="P5064" s="67"/>
    </row>
    <row r="5065" spans="15:16" x14ac:dyDescent="0.2">
      <c r="O5065" s="67"/>
      <c r="P5065" s="67"/>
    </row>
    <row r="5066" spans="15:16" x14ac:dyDescent="0.2">
      <c r="O5066" s="67"/>
      <c r="P5066" s="67"/>
    </row>
    <row r="5067" spans="15:16" x14ac:dyDescent="0.2">
      <c r="O5067" s="67"/>
      <c r="P5067" s="67"/>
    </row>
    <row r="5068" spans="15:16" x14ac:dyDescent="0.2">
      <c r="O5068" s="67"/>
      <c r="P5068" s="67"/>
    </row>
    <row r="5069" spans="15:16" x14ac:dyDescent="0.2">
      <c r="O5069" s="67"/>
      <c r="P5069" s="67"/>
    </row>
    <row r="5070" spans="15:16" x14ac:dyDescent="0.2">
      <c r="O5070" s="67"/>
      <c r="P5070" s="67"/>
    </row>
    <row r="5071" spans="15:16" x14ac:dyDescent="0.2">
      <c r="O5071" s="67"/>
      <c r="P5071" s="67"/>
    </row>
    <row r="5072" spans="15:16" x14ac:dyDescent="0.2">
      <c r="O5072" s="67"/>
      <c r="P5072" s="67"/>
    </row>
    <row r="5073" spans="15:16" x14ac:dyDescent="0.2">
      <c r="O5073" s="67"/>
      <c r="P5073" s="67"/>
    </row>
    <row r="5074" spans="15:16" x14ac:dyDescent="0.2">
      <c r="O5074" s="67"/>
      <c r="P5074" s="67"/>
    </row>
    <row r="5075" spans="15:16" x14ac:dyDescent="0.2">
      <c r="O5075" s="67"/>
      <c r="P5075" s="67"/>
    </row>
    <row r="5076" spans="15:16" x14ac:dyDescent="0.2">
      <c r="O5076" s="67"/>
      <c r="P5076" s="67"/>
    </row>
    <row r="5077" spans="15:16" x14ac:dyDescent="0.2">
      <c r="O5077" s="67"/>
      <c r="P5077" s="67"/>
    </row>
    <row r="5078" spans="15:16" x14ac:dyDescent="0.2">
      <c r="O5078" s="67"/>
      <c r="P5078" s="67"/>
    </row>
    <row r="5079" spans="15:16" x14ac:dyDescent="0.2">
      <c r="O5079" s="67"/>
      <c r="P5079" s="67"/>
    </row>
    <row r="5080" spans="15:16" x14ac:dyDescent="0.2">
      <c r="O5080" s="67"/>
      <c r="P5080" s="67"/>
    </row>
    <row r="5081" spans="15:16" x14ac:dyDescent="0.2">
      <c r="O5081" s="67"/>
      <c r="P5081" s="67"/>
    </row>
    <row r="5082" spans="15:16" x14ac:dyDescent="0.2">
      <c r="O5082" s="67"/>
      <c r="P5082" s="67"/>
    </row>
    <row r="5083" spans="15:16" x14ac:dyDescent="0.2">
      <c r="O5083" s="67"/>
      <c r="P5083" s="67"/>
    </row>
    <row r="5084" spans="15:16" x14ac:dyDescent="0.2">
      <c r="O5084" s="67"/>
      <c r="P5084" s="67"/>
    </row>
    <row r="5085" spans="15:16" x14ac:dyDescent="0.2">
      <c r="O5085" s="67"/>
      <c r="P5085" s="67"/>
    </row>
    <row r="5086" spans="15:16" x14ac:dyDescent="0.2">
      <c r="O5086" s="67"/>
      <c r="P5086" s="67"/>
    </row>
    <row r="5087" spans="15:16" x14ac:dyDescent="0.2">
      <c r="O5087" s="67"/>
      <c r="P5087" s="67"/>
    </row>
    <row r="5088" spans="15:16" x14ac:dyDescent="0.2">
      <c r="O5088" s="67"/>
      <c r="P5088" s="67"/>
    </row>
    <row r="5089" spans="15:16" x14ac:dyDescent="0.2">
      <c r="O5089" s="67"/>
      <c r="P5089" s="67"/>
    </row>
    <row r="5090" spans="15:16" x14ac:dyDescent="0.2">
      <c r="O5090" s="67"/>
      <c r="P5090" s="67"/>
    </row>
    <row r="5091" spans="15:16" x14ac:dyDescent="0.2">
      <c r="O5091" s="67"/>
      <c r="P5091" s="67"/>
    </row>
    <row r="5092" spans="15:16" x14ac:dyDescent="0.2">
      <c r="O5092" s="67"/>
      <c r="P5092" s="67"/>
    </row>
    <row r="5093" spans="15:16" x14ac:dyDescent="0.2">
      <c r="O5093" s="67"/>
      <c r="P5093" s="67"/>
    </row>
    <row r="5094" spans="15:16" x14ac:dyDescent="0.2">
      <c r="O5094" s="67"/>
      <c r="P5094" s="67"/>
    </row>
    <row r="5095" spans="15:16" x14ac:dyDescent="0.2">
      <c r="O5095" s="67"/>
      <c r="P5095" s="67"/>
    </row>
    <row r="5096" spans="15:16" x14ac:dyDescent="0.2">
      <c r="O5096" s="67"/>
      <c r="P5096" s="67"/>
    </row>
    <row r="5097" spans="15:16" x14ac:dyDescent="0.2">
      <c r="O5097" s="67"/>
      <c r="P5097" s="67"/>
    </row>
    <row r="5098" spans="15:16" x14ac:dyDescent="0.2">
      <c r="O5098" s="67"/>
      <c r="P5098" s="67"/>
    </row>
    <row r="5099" spans="15:16" x14ac:dyDescent="0.2">
      <c r="O5099" s="67"/>
      <c r="P5099" s="67"/>
    </row>
    <row r="5100" spans="15:16" x14ac:dyDescent="0.2">
      <c r="O5100" s="67"/>
      <c r="P5100" s="67"/>
    </row>
    <row r="5101" spans="15:16" x14ac:dyDescent="0.2">
      <c r="O5101" s="67"/>
      <c r="P5101" s="67"/>
    </row>
    <row r="5102" spans="15:16" x14ac:dyDescent="0.2">
      <c r="O5102" s="67"/>
      <c r="P5102" s="67"/>
    </row>
    <row r="5103" spans="15:16" x14ac:dyDescent="0.2">
      <c r="O5103" s="67"/>
      <c r="P5103" s="67"/>
    </row>
    <row r="5104" spans="15:16" x14ac:dyDescent="0.2">
      <c r="O5104" s="67"/>
      <c r="P5104" s="67"/>
    </row>
    <row r="5105" spans="15:16" x14ac:dyDescent="0.2">
      <c r="O5105" s="67"/>
      <c r="P5105" s="67"/>
    </row>
    <row r="5106" spans="15:16" x14ac:dyDescent="0.2">
      <c r="O5106" s="67"/>
      <c r="P5106" s="67"/>
    </row>
    <row r="5107" spans="15:16" x14ac:dyDescent="0.2">
      <c r="O5107" s="67"/>
      <c r="P5107" s="67"/>
    </row>
    <row r="5108" spans="15:16" x14ac:dyDescent="0.2">
      <c r="O5108" s="67"/>
      <c r="P5108" s="67"/>
    </row>
    <row r="5109" spans="15:16" x14ac:dyDescent="0.2">
      <c r="O5109" s="67"/>
      <c r="P5109" s="67"/>
    </row>
    <row r="5110" spans="15:16" x14ac:dyDescent="0.2">
      <c r="O5110" s="67"/>
      <c r="P5110" s="67"/>
    </row>
    <row r="5111" spans="15:16" x14ac:dyDescent="0.2">
      <c r="O5111" s="67"/>
      <c r="P5111" s="67"/>
    </row>
    <row r="5112" spans="15:16" x14ac:dyDescent="0.2">
      <c r="O5112" s="67"/>
      <c r="P5112" s="67"/>
    </row>
    <row r="5113" spans="15:16" x14ac:dyDescent="0.2">
      <c r="O5113" s="67"/>
      <c r="P5113" s="67"/>
    </row>
    <row r="5114" spans="15:16" x14ac:dyDescent="0.2">
      <c r="O5114" s="67"/>
      <c r="P5114" s="67"/>
    </row>
    <row r="5115" spans="15:16" x14ac:dyDescent="0.2">
      <c r="O5115" s="67"/>
      <c r="P5115" s="67"/>
    </row>
    <row r="5116" spans="15:16" x14ac:dyDescent="0.2">
      <c r="O5116" s="67"/>
      <c r="P5116" s="67"/>
    </row>
    <row r="5117" spans="15:16" x14ac:dyDescent="0.2">
      <c r="O5117" s="67"/>
      <c r="P5117" s="67"/>
    </row>
    <row r="5118" spans="15:16" x14ac:dyDescent="0.2">
      <c r="O5118" s="67"/>
      <c r="P5118" s="67"/>
    </row>
    <row r="5119" spans="15:16" x14ac:dyDescent="0.2">
      <c r="O5119" s="67"/>
      <c r="P5119" s="67"/>
    </row>
    <row r="5120" spans="15:16" x14ac:dyDescent="0.2">
      <c r="O5120" s="67"/>
      <c r="P5120" s="67"/>
    </row>
    <row r="5121" spans="15:16" x14ac:dyDescent="0.2">
      <c r="O5121" s="67"/>
      <c r="P5121" s="67"/>
    </row>
    <row r="5122" spans="15:16" x14ac:dyDescent="0.2">
      <c r="O5122" s="67"/>
      <c r="P5122" s="67"/>
    </row>
    <row r="5123" spans="15:16" x14ac:dyDescent="0.2">
      <c r="O5123" s="67"/>
      <c r="P5123" s="67"/>
    </row>
    <row r="5124" spans="15:16" x14ac:dyDescent="0.2">
      <c r="O5124" s="67"/>
      <c r="P5124" s="67"/>
    </row>
    <row r="5125" spans="15:16" x14ac:dyDescent="0.2">
      <c r="O5125" s="67"/>
      <c r="P5125" s="67"/>
    </row>
    <row r="5126" spans="15:16" x14ac:dyDescent="0.2">
      <c r="O5126" s="67"/>
      <c r="P5126" s="67"/>
    </row>
    <row r="5127" spans="15:16" x14ac:dyDescent="0.2">
      <c r="O5127" s="67"/>
      <c r="P5127" s="67"/>
    </row>
    <row r="5128" spans="15:16" x14ac:dyDescent="0.2">
      <c r="O5128" s="67"/>
      <c r="P5128" s="67"/>
    </row>
    <row r="5129" spans="15:16" x14ac:dyDescent="0.2">
      <c r="O5129" s="67"/>
      <c r="P5129" s="67"/>
    </row>
    <row r="5130" spans="15:16" x14ac:dyDescent="0.2">
      <c r="O5130" s="67"/>
      <c r="P5130" s="67"/>
    </row>
    <row r="5131" spans="15:16" x14ac:dyDescent="0.2">
      <c r="O5131" s="67"/>
      <c r="P5131" s="67"/>
    </row>
    <row r="5132" spans="15:16" x14ac:dyDescent="0.2">
      <c r="O5132" s="67"/>
      <c r="P5132" s="67"/>
    </row>
    <row r="5133" spans="15:16" x14ac:dyDescent="0.2">
      <c r="O5133" s="67"/>
      <c r="P5133" s="67"/>
    </row>
    <row r="5134" spans="15:16" x14ac:dyDescent="0.2">
      <c r="O5134" s="67"/>
      <c r="P5134" s="67"/>
    </row>
    <row r="5135" spans="15:16" x14ac:dyDescent="0.2">
      <c r="O5135" s="67"/>
      <c r="P5135" s="67"/>
    </row>
    <row r="5136" spans="15:16" x14ac:dyDescent="0.2">
      <c r="O5136" s="67"/>
      <c r="P5136" s="67"/>
    </row>
    <row r="5137" spans="15:16" x14ac:dyDescent="0.2">
      <c r="O5137" s="67"/>
      <c r="P5137" s="67"/>
    </row>
    <row r="5138" spans="15:16" x14ac:dyDescent="0.2">
      <c r="O5138" s="67"/>
      <c r="P5138" s="67"/>
    </row>
    <row r="5139" spans="15:16" x14ac:dyDescent="0.2">
      <c r="O5139" s="67"/>
      <c r="P5139" s="67"/>
    </row>
    <row r="5140" spans="15:16" x14ac:dyDescent="0.2">
      <c r="O5140" s="67"/>
      <c r="P5140" s="67"/>
    </row>
    <row r="5141" spans="15:16" x14ac:dyDescent="0.2">
      <c r="O5141" s="67"/>
      <c r="P5141" s="67"/>
    </row>
    <row r="5142" spans="15:16" x14ac:dyDescent="0.2">
      <c r="O5142" s="67"/>
      <c r="P5142" s="67"/>
    </row>
    <row r="5143" spans="15:16" x14ac:dyDescent="0.2">
      <c r="O5143" s="67"/>
      <c r="P5143" s="67"/>
    </row>
    <row r="5144" spans="15:16" x14ac:dyDescent="0.2">
      <c r="O5144" s="67"/>
      <c r="P5144" s="67"/>
    </row>
    <row r="5145" spans="15:16" x14ac:dyDescent="0.2">
      <c r="O5145" s="67"/>
      <c r="P5145" s="67"/>
    </row>
    <row r="5146" spans="15:16" x14ac:dyDescent="0.2">
      <c r="O5146" s="67"/>
      <c r="P5146" s="67"/>
    </row>
    <row r="5147" spans="15:16" x14ac:dyDescent="0.2">
      <c r="O5147" s="67"/>
      <c r="P5147" s="67"/>
    </row>
    <row r="5148" spans="15:16" x14ac:dyDescent="0.2">
      <c r="O5148" s="67"/>
      <c r="P5148" s="67"/>
    </row>
    <row r="5149" spans="15:16" x14ac:dyDescent="0.2">
      <c r="O5149" s="67"/>
      <c r="P5149" s="67"/>
    </row>
    <row r="5150" spans="15:16" x14ac:dyDescent="0.2">
      <c r="O5150" s="67"/>
      <c r="P5150" s="67"/>
    </row>
    <row r="5151" spans="15:16" x14ac:dyDescent="0.2">
      <c r="O5151" s="67"/>
      <c r="P5151" s="67"/>
    </row>
    <row r="5152" spans="15:16" x14ac:dyDescent="0.2">
      <c r="O5152" s="67"/>
      <c r="P5152" s="67"/>
    </row>
    <row r="5153" spans="15:16" x14ac:dyDescent="0.2">
      <c r="O5153" s="67"/>
      <c r="P5153" s="67"/>
    </row>
    <row r="5154" spans="15:16" x14ac:dyDescent="0.2">
      <c r="O5154" s="67"/>
      <c r="P5154" s="67"/>
    </row>
    <row r="5155" spans="15:16" x14ac:dyDescent="0.2">
      <c r="O5155" s="67"/>
      <c r="P5155" s="67"/>
    </row>
    <row r="5156" spans="15:16" x14ac:dyDescent="0.2">
      <c r="O5156" s="67"/>
      <c r="P5156" s="67"/>
    </row>
    <row r="5157" spans="15:16" x14ac:dyDescent="0.2">
      <c r="O5157" s="67"/>
      <c r="P5157" s="67"/>
    </row>
    <row r="5158" spans="15:16" x14ac:dyDescent="0.2">
      <c r="O5158" s="67"/>
      <c r="P5158" s="67"/>
    </row>
    <row r="5159" spans="15:16" x14ac:dyDescent="0.2">
      <c r="O5159" s="67"/>
      <c r="P5159" s="67"/>
    </row>
    <row r="5160" spans="15:16" x14ac:dyDescent="0.2">
      <c r="O5160" s="67"/>
      <c r="P5160" s="67"/>
    </row>
    <row r="5161" spans="15:16" x14ac:dyDescent="0.2">
      <c r="O5161" s="67"/>
      <c r="P5161" s="67"/>
    </row>
    <row r="5162" spans="15:16" x14ac:dyDescent="0.2">
      <c r="O5162" s="67"/>
      <c r="P5162" s="67"/>
    </row>
    <row r="5163" spans="15:16" x14ac:dyDescent="0.2">
      <c r="O5163" s="67"/>
      <c r="P5163" s="67"/>
    </row>
    <row r="5164" spans="15:16" x14ac:dyDescent="0.2">
      <c r="O5164" s="67"/>
      <c r="P5164" s="67"/>
    </row>
    <row r="5165" spans="15:16" x14ac:dyDescent="0.2">
      <c r="O5165" s="67"/>
      <c r="P5165" s="67"/>
    </row>
    <row r="5166" spans="15:16" x14ac:dyDescent="0.2">
      <c r="O5166" s="67"/>
      <c r="P5166" s="67"/>
    </row>
    <row r="5167" spans="15:16" x14ac:dyDescent="0.2">
      <c r="O5167" s="67"/>
      <c r="P5167" s="67"/>
    </row>
    <row r="5168" spans="15:16" x14ac:dyDescent="0.2">
      <c r="O5168" s="67"/>
      <c r="P5168" s="67"/>
    </row>
    <row r="5169" spans="15:16" x14ac:dyDescent="0.2">
      <c r="O5169" s="67"/>
      <c r="P5169" s="67"/>
    </row>
    <row r="5170" spans="15:16" x14ac:dyDescent="0.2">
      <c r="O5170" s="67"/>
      <c r="P5170" s="67"/>
    </row>
    <row r="5171" spans="15:16" x14ac:dyDescent="0.2">
      <c r="O5171" s="67"/>
      <c r="P5171" s="67"/>
    </row>
    <row r="5172" spans="15:16" x14ac:dyDescent="0.2">
      <c r="O5172" s="67"/>
      <c r="P5172" s="67"/>
    </row>
    <row r="5173" spans="15:16" x14ac:dyDescent="0.2">
      <c r="O5173" s="67"/>
      <c r="P5173" s="67"/>
    </row>
    <row r="5174" spans="15:16" x14ac:dyDescent="0.2">
      <c r="O5174" s="67"/>
      <c r="P5174" s="67"/>
    </row>
    <row r="5175" spans="15:16" x14ac:dyDescent="0.2">
      <c r="O5175" s="67"/>
      <c r="P5175" s="67"/>
    </row>
    <row r="5176" spans="15:16" x14ac:dyDescent="0.2">
      <c r="O5176" s="67"/>
      <c r="P5176" s="67"/>
    </row>
    <row r="5177" spans="15:16" x14ac:dyDescent="0.2">
      <c r="O5177" s="67"/>
      <c r="P5177" s="67"/>
    </row>
    <row r="5178" spans="15:16" x14ac:dyDescent="0.2">
      <c r="O5178" s="67"/>
      <c r="P5178" s="67"/>
    </row>
    <row r="5179" spans="15:16" x14ac:dyDescent="0.2">
      <c r="O5179" s="67"/>
      <c r="P5179" s="67"/>
    </row>
    <row r="5180" spans="15:16" x14ac:dyDescent="0.2">
      <c r="O5180" s="67"/>
      <c r="P5180" s="67"/>
    </row>
    <row r="5181" spans="15:16" x14ac:dyDescent="0.2">
      <c r="O5181" s="67"/>
      <c r="P5181" s="67"/>
    </row>
    <row r="5182" spans="15:16" x14ac:dyDescent="0.2">
      <c r="O5182" s="67"/>
      <c r="P5182" s="67"/>
    </row>
    <row r="5183" spans="15:16" x14ac:dyDescent="0.2">
      <c r="O5183" s="67"/>
      <c r="P5183" s="67"/>
    </row>
    <row r="5184" spans="15:16" x14ac:dyDescent="0.2">
      <c r="O5184" s="67"/>
      <c r="P5184" s="67"/>
    </row>
    <row r="5185" spans="15:16" x14ac:dyDescent="0.2">
      <c r="O5185" s="67"/>
      <c r="P5185" s="67"/>
    </row>
    <row r="5186" spans="15:16" x14ac:dyDescent="0.2">
      <c r="O5186" s="67"/>
      <c r="P5186" s="67"/>
    </row>
    <row r="5187" spans="15:16" x14ac:dyDescent="0.2">
      <c r="O5187" s="67"/>
      <c r="P5187" s="67"/>
    </row>
    <row r="5188" spans="15:16" x14ac:dyDescent="0.2">
      <c r="O5188" s="67"/>
      <c r="P5188" s="67"/>
    </row>
    <row r="5189" spans="15:16" x14ac:dyDescent="0.2">
      <c r="O5189" s="67"/>
      <c r="P5189" s="67"/>
    </row>
    <row r="5190" spans="15:16" x14ac:dyDescent="0.2">
      <c r="O5190" s="67"/>
      <c r="P5190" s="67"/>
    </row>
    <row r="5191" spans="15:16" x14ac:dyDescent="0.2">
      <c r="O5191" s="67"/>
      <c r="P5191" s="67"/>
    </row>
    <row r="5192" spans="15:16" x14ac:dyDescent="0.2">
      <c r="O5192" s="67"/>
      <c r="P5192" s="67"/>
    </row>
    <row r="5193" spans="15:16" x14ac:dyDescent="0.2">
      <c r="O5193" s="67"/>
      <c r="P5193" s="67"/>
    </row>
    <row r="5194" spans="15:16" x14ac:dyDescent="0.2">
      <c r="O5194" s="67"/>
      <c r="P5194" s="67"/>
    </row>
    <row r="5195" spans="15:16" x14ac:dyDescent="0.2">
      <c r="O5195" s="67"/>
      <c r="P5195" s="67"/>
    </row>
    <row r="5196" spans="15:16" x14ac:dyDescent="0.2">
      <c r="O5196" s="67"/>
      <c r="P5196" s="67"/>
    </row>
    <row r="5197" spans="15:16" x14ac:dyDescent="0.2">
      <c r="O5197" s="67"/>
      <c r="P5197" s="67"/>
    </row>
    <row r="5198" spans="15:16" x14ac:dyDescent="0.2">
      <c r="O5198" s="67"/>
      <c r="P5198" s="67"/>
    </row>
    <row r="5199" spans="15:16" x14ac:dyDescent="0.2">
      <c r="O5199" s="67"/>
      <c r="P5199" s="67"/>
    </row>
    <row r="5200" spans="15:16" x14ac:dyDescent="0.2">
      <c r="O5200" s="67"/>
      <c r="P5200" s="67"/>
    </row>
    <row r="5201" spans="15:16" x14ac:dyDescent="0.2">
      <c r="O5201" s="67"/>
      <c r="P5201" s="67"/>
    </row>
    <row r="5202" spans="15:16" x14ac:dyDescent="0.2">
      <c r="O5202" s="67"/>
      <c r="P5202" s="67"/>
    </row>
    <row r="5203" spans="15:16" x14ac:dyDescent="0.2">
      <c r="O5203" s="67"/>
      <c r="P5203" s="67"/>
    </row>
    <row r="5204" spans="15:16" x14ac:dyDescent="0.2">
      <c r="O5204" s="67"/>
      <c r="P5204" s="67"/>
    </row>
    <row r="5205" spans="15:16" x14ac:dyDescent="0.2">
      <c r="O5205" s="67"/>
      <c r="P5205" s="67"/>
    </row>
    <row r="5206" spans="15:16" x14ac:dyDescent="0.2">
      <c r="O5206" s="67"/>
      <c r="P5206" s="67"/>
    </row>
    <row r="5207" spans="15:16" x14ac:dyDescent="0.2">
      <c r="O5207" s="67"/>
      <c r="P5207" s="67"/>
    </row>
    <row r="5208" spans="15:16" x14ac:dyDescent="0.2">
      <c r="O5208" s="67"/>
      <c r="P5208" s="67"/>
    </row>
    <row r="5209" spans="15:16" x14ac:dyDescent="0.2">
      <c r="O5209" s="67"/>
      <c r="P5209" s="67"/>
    </row>
    <row r="5210" spans="15:16" x14ac:dyDescent="0.2">
      <c r="O5210" s="67"/>
      <c r="P5210" s="67"/>
    </row>
    <row r="5211" spans="15:16" x14ac:dyDescent="0.2">
      <c r="O5211" s="67"/>
      <c r="P5211" s="67"/>
    </row>
    <row r="5212" spans="15:16" x14ac:dyDescent="0.2">
      <c r="O5212" s="67"/>
      <c r="P5212" s="67"/>
    </row>
    <row r="5213" spans="15:16" x14ac:dyDescent="0.2">
      <c r="O5213" s="67"/>
      <c r="P5213" s="67"/>
    </row>
    <row r="5214" spans="15:16" x14ac:dyDescent="0.2">
      <c r="O5214" s="67"/>
      <c r="P5214" s="67"/>
    </row>
    <row r="5215" spans="15:16" x14ac:dyDescent="0.2">
      <c r="O5215" s="67"/>
      <c r="P5215" s="67"/>
    </row>
    <row r="5216" spans="15:16" x14ac:dyDescent="0.2">
      <c r="O5216" s="67"/>
      <c r="P5216" s="67"/>
    </row>
    <row r="5217" spans="15:16" x14ac:dyDescent="0.2">
      <c r="O5217" s="67"/>
      <c r="P5217" s="67"/>
    </row>
    <row r="5218" spans="15:16" x14ac:dyDescent="0.2">
      <c r="O5218" s="67"/>
      <c r="P5218" s="67"/>
    </row>
    <row r="5219" spans="15:16" x14ac:dyDescent="0.2">
      <c r="O5219" s="67"/>
      <c r="P5219" s="67"/>
    </row>
    <row r="5220" spans="15:16" x14ac:dyDescent="0.2">
      <c r="O5220" s="67"/>
      <c r="P5220" s="67"/>
    </row>
    <row r="5221" spans="15:16" x14ac:dyDescent="0.2">
      <c r="O5221" s="67"/>
      <c r="P5221" s="67"/>
    </row>
    <row r="5222" spans="15:16" x14ac:dyDescent="0.2">
      <c r="O5222" s="67"/>
      <c r="P5222" s="67"/>
    </row>
    <row r="5223" spans="15:16" x14ac:dyDescent="0.2">
      <c r="O5223" s="67"/>
      <c r="P5223" s="67"/>
    </row>
    <row r="5224" spans="15:16" x14ac:dyDescent="0.2">
      <c r="O5224" s="67"/>
      <c r="P5224" s="67"/>
    </row>
    <row r="5225" spans="15:16" x14ac:dyDescent="0.2">
      <c r="O5225" s="67"/>
      <c r="P5225" s="67"/>
    </row>
    <row r="5226" spans="15:16" x14ac:dyDescent="0.2">
      <c r="O5226" s="67"/>
      <c r="P5226" s="67"/>
    </row>
    <row r="5227" spans="15:16" x14ac:dyDescent="0.2">
      <c r="O5227" s="67"/>
      <c r="P5227" s="67"/>
    </row>
    <row r="5228" spans="15:16" x14ac:dyDescent="0.2">
      <c r="O5228" s="67"/>
      <c r="P5228" s="67"/>
    </row>
    <row r="5229" spans="15:16" x14ac:dyDescent="0.2">
      <c r="O5229" s="67"/>
      <c r="P5229" s="67"/>
    </row>
    <row r="5230" spans="15:16" x14ac:dyDescent="0.2">
      <c r="O5230" s="67"/>
      <c r="P5230" s="67"/>
    </row>
    <row r="5231" spans="15:16" x14ac:dyDescent="0.2">
      <c r="O5231" s="67"/>
      <c r="P5231" s="67"/>
    </row>
    <row r="5232" spans="15:16" x14ac:dyDescent="0.2">
      <c r="O5232" s="67"/>
      <c r="P5232" s="67"/>
    </row>
    <row r="5233" spans="15:16" x14ac:dyDescent="0.2">
      <c r="O5233" s="67"/>
      <c r="P5233" s="67"/>
    </row>
    <row r="5234" spans="15:16" x14ac:dyDescent="0.2">
      <c r="O5234" s="67"/>
      <c r="P5234" s="67"/>
    </row>
    <row r="5235" spans="15:16" x14ac:dyDescent="0.2">
      <c r="O5235" s="67"/>
      <c r="P5235" s="67"/>
    </row>
    <row r="5236" spans="15:16" x14ac:dyDescent="0.2">
      <c r="O5236" s="67"/>
      <c r="P5236" s="67"/>
    </row>
    <row r="5237" spans="15:16" x14ac:dyDescent="0.2">
      <c r="O5237" s="67"/>
      <c r="P5237" s="67"/>
    </row>
    <row r="5238" spans="15:16" x14ac:dyDescent="0.2">
      <c r="O5238" s="67"/>
      <c r="P5238" s="67"/>
    </row>
    <row r="5239" spans="15:16" x14ac:dyDescent="0.2">
      <c r="O5239" s="67"/>
      <c r="P5239" s="67"/>
    </row>
    <row r="5240" spans="15:16" x14ac:dyDescent="0.2">
      <c r="O5240" s="67"/>
      <c r="P5240" s="67"/>
    </row>
    <row r="5241" spans="15:16" x14ac:dyDescent="0.2">
      <c r="O5241" s="67"/>
      <c r="P5241" s="67"/>
    </row>
    <row r="5242" spans="15:16" x14ac:dyDescent="0.2">
      <c r="O5242" s="67"/>
      <c r="P5242" s="67"/>
    </row>
    <row r="5243" spans="15:16" x14ac:dyDescent="0.2">
      <c r="O5243" s="67"/>
      <c r="P5243" s="67"/>
    </row>
    <row r="5244" spans="15:16" x14ac:dyDescent="0.2">
      <c r="O5244" s="67"/>
      <c r="P5244" s="67"/>
    </row>
    <row r="5245" spans="15:16" x14ac:dyDescent="0.2">
      <c r="O5245" s="67"/>
      <c r="P5245" s="67"/>
    </row>
    <row r="5246" spans="15:16" x14ac:dyDescent="0.2">
      <c r="O5246" s="67"/>
      <c r="P5246" s="67"/>
    </row>
    <row r="5247" spans="15:16" x14ac:dyDescent="0.2">
      <c r="O5247" s="67"/>
      <c r="P5247" s="67"/>
    </row>
    <row r="5248" spans="15:16" x14ac:dyDescent="0.2">
      <c r="O5248" s="67"/>
      <c r="P5248" s="67"/>
    </row>
    <row r="5249" spans="15:16" x14ac:dyDescent="0.2">
      <c r="O5249" s="67"/>
      <c r="P5249" s="67"/>
    </row>
    <row r="5250" spans="15:16" x14ac:dyDescent="0.2">
      <c r="O5250" s="67"/>
      <c r="P5250" s="67"/>
    </row>
    <row r="5251" spans="15:16" x14ac:dyDescent="0.2">
      <c r="O5251" s="67"/>
      <c r="P5251" s="67"/>
    </row>
    <row r="5252" spans="15:16" x14ac:dyDescent="0.2">
      <c r="O5252" s="67"/>
      <c r="P5252" s="67"/>
    </row>
    <row r="5253" spans="15:16" x14ac:dyDescent="0.2">
      <c r="O5253" s="67"/>
      <c r="P5253" s="67"/>
    </row>
    <row r="5254" spans="15:16" x14ac:dyDescent="0.2">
      <c r="O5254" s="67"/>
      <c r="P5254" s="67"/>
    </row>
    <row r="5255" spans="15:16" x14ac:dyDescent="0.2">
      <c r="O5255" s="67"/>
      <c r="P5255" s="67"/>
    </row>
    <row r="5256" spans="15:16" x14ac:dyDescent="0.2">
      <c r="O5256" s="67"/>
      <c r="P5256" s="67"/>
    </row>
    <row r="5257" spans="15:16" x14ac:dyDescent="0.2">
      <c r="O5257" s="67"/>
      <c r="P5257" s="67"/>
    </row>
    <row r="5258" spans="15:16" x14ac:dyDescent="0.2">
      <c r="O5258" s="67"/>
      <c r="P5258" s="67"/>
    </row>
    <row r="5259" spans="15:16" x14ac:dyDescent="0.2">
      <c r="O5259" s="67"/>
      <c r="P5259" s="67"/>
    </row>
    <row r="5260" spans="15:16" x14ac:dyDescent="0.2">
      <c r="O5260" s="67"/>
      <c r="P5260" s="67"/>
    </row>
    <row r="5261" spans="15:16" x14ac:dyDescent="0.2">
      <c r="O5261" s="67"/>
      <c r="P5261" s="67"/>
    </row>
    <row r="5262" spans="15:16" x14ac:dyDescent="0.2">
      <c r="O5262" s="67"/>
      <c r="P5262" s="67"/>
    </row>
    <row r="5263" spans="15:16" x14ac:dyDescent="0.2">
      <c r="O5263" s="67"/>
      <c r="P5263" s="67"/>
    </row>
    <row r="5264" spans="15:16" x14ac:dyDescent="0.2">
      <c r="O5264" s="67"/>
      <c r="P5264" s="67"/>
    </row>
    <row r="5265" spans="15:16" x14ac:dyDescent="0.2">
      <c r="O5265" s="67"/>
      <c r="P5265" s="67"/>
    </row>
    <row r="5266" spans="15:16" x14ac:dyDescent="0.2">
      <c r="O5266" s="67"/>
      <c r="P5266" s="67"/>
    </row>
    <row r="5267" spans="15:16" x14ac:dyDescent="0.2">
      <c r="O5267" s="67"/>
      <c r="P5267" s="67"/>
    </row>
    <row r="5268" spans="15:16" x14ac:dyDescent="0.2">
      <c r="O5268" s="67"/>
      <c r="P5268" s="67"/>
    </row>
    <row r="5269" spans="15:16" x14ac:dyDescent="0.2">
      <c r="O5269" s="67"/>
      <c r="P5269" s="67"/>
    </row>
    <row r="5270" spans="15:16" x14ac:dyDescent="0.2">
      <c r="O5270" s="67"/>
      <c r="P5270" s="67"/>
    </row>
    <row r="5271" spans="15:16" x14ac:dyDescent="0.2">
      <c r="O5271" s="67"/>
      <c r="P5271" s="67"/>
    </row>
    <row r="5272" spans="15:16" x14ac:dyDescent="0.2">
      <c r="O5272" s="67"/>
      <c r="P5272" s="67"/>
    </row>
    <row r="5273" spans="15:16" x14ac:dyDescent="0.2">
      <c r="O5273" s="67"/>
      <c r="P5273" s="67"/>
    </row>
    <row r="5274" spans="15:16" x14ac:dyDescent="0.2">
      <c r="O5274" s="67"/>
      <c r="P5274" s="67"/>
    </row>
    <row r="5275" spans="15:16" x14ac:dyDescent="0.2">
      <c r="O5275" s="67"/>
      <c r="P5275" s="67"/>
    </row>
    <row r="5276" spans="15:16" x14ac:dyDescent="0.2">
      <c r="O5276" s="67"/>
      <c r="P5276" s="67"/>
    </row>
    <row r="5277" spans="15:16" x14ac:dyDescent="0.2">
      <c r="O5277" s="67"/>
      <c r="P5277" s="67"/>
    </row>
    <row r="5278" spans="15:16" x14ac:dyDescent="0.2">
      <c r="O5278" s="67"/>
      <c r="P5278" s="67"/>
    </row>
    <row r="5279" spans="15:16" x14ac:dyDescent="0.2">
      <c r="O5279" s="67"/>
      <c r="P5279" s="67"/>
    </row>
    <row r="5280" spans="15:16" x14ac:dyDescent="0.2">
      <c r="O5280" s="67"/>
      <c r="P5280" s="67"/>
    </row>
    <row r="5281" spans="15:16" x14ac:dyDescent="0.2">
      <c r="O5281" s="67"/>
      <c r="P5281" s="67"/>
    </row>
    <row r="5282" spans="15:16" x14ac:dyDescent="0.2">
      <c r="O5282" s="67"/>
      <c r="P5282" s="67"/>
    </row>
    <row r="5283" spans="15:16" x14ac:dyDescent="0.2">
      <c r="O5283" s="67"/>
      <c r="P5283" s="67"/>
    </row>
    <row r="5284" spans="15:16" x14ac:dyDescent="0.2">
      <c r="O5284" s="67"/>
      <c r="P5284" s="67"/>
    </row>
    <row r="5285" spans="15:16" x14ac:dyDescent="0.2">
      <c r="O5285" s="67"/>
      <c r="P5285" s="67"/>
    </row>
    <row r="5286" spans="15:16" x14ac:dyDescent="0.2">
      <c r="O5286" s="67"/>
      <c r="P5286" s="67"/>
    </row>
    <row r="5287" spans="15:16" x14ac:dyDescent="0.2">
      <c r="O5287" s="67"/>
      <c r="P5287" s="67"/>
    </row>
    <row r="5288" spans="15:16" x14ac:dyDescent="0.2">
      <c r="O5288" s="67"/>
      <c r="P5288" s="67"/>
    </row>
    <row r="5289" spans="15:16" x14ac:dyDescent="0.2">
      <c r="O5289" s="67"/>
      <c r="P5289" s="67"/>
    </row>
    <row r="5290" spans="15:16" x14ac:dyDescent="0.2">
      <c r="O5290" s="67"/>
      <c r="P5290" s="67"/>
    </row>
    <row r="5291" spans="15:16" x14ac:dyDescent="0.2">
      <c r="O5291" s="67"/>
      <c r="P5291" s="67"/>
    </row>
    <row r="5292" spans="15:16" x14ac:dyDescent="0.2">
      <c r="O5292" s="67"/>
      <c r="P5292" s="67"/>
    </row>
    <row r="5293" spans="15:16" x14ac:dyDescent="0.2">
      <c r="O5293" s="67"/>
      <c r="P5293" s="67"/>
    </row>
    <row r="5294" spans="15:16" x14ac:dyDescent="0.2">
      <c r="O5294" s="67"/>
      <c r="P5294" s="67"/>
    </row>
    <row r="5295" spans="15:16" x14ac:dyDescent="0.2">
      <c r="O5295" s="67"/>
      <c r="P5295" s="67"/>
    </row>
    <row r="5296" spans="15:16" x14ac:dyDescent="0.2">
      <c r="O5296" s="67"/>
      <c r="P5296" s="67"/>
    </row>
    <row r="5297" spans="15:16" x14ac:dyDescent="0.2">
      <c r="O5297" s="67"/>
      <c r="P5297" s="67"/>
    </row>
    <row r="5298" spans="15:16" x14ac:dyDescent="0.2">
      <c r="O5298" s="67"/>
      <c r="P5298" s="67"/>
    </row>
    <row r="5299" spans="15:16" x14ac:dyDescent="0.2">
      <c r="O5299" s="67"/>
      <c r="P5299" s="67"/>
    </row>
    <row r="5300" spans="15:16" x14ac:dyDescent="0.2">
      <c r="O5300" s="67"/>
      <c r="P5300" s="67"/>
    </row>
    <row r="5301" spans="15:16" x14ac:dyDescent="0.2">
      <c r="O5301" s="67"/>
      <c r="P5301" s="67"/>
    </row>
    <row r="5302" spans="15:16" x14ac:dyDescent="0.2">
      <c r="O5302" s="67"/>
      <c r="P5302" s="67"/>
    </row>
    <row r="5303" spans="15:16" x14ac:dyDescent="0.2">
      <c r="O5303" s="67"/>
      <c r="P5303" s="67"/>
    </row>
    <row r="5304" spans="15:16" x14ac:dyDescent="0.2">
      <c r="O5304" s="67"/>
      <c r="P5304" s="67"/>
    </row>
    <row r="5305" spans="15:16" x14ac:dyDescent="0.2">
      <c r="O5305" s="67"/>
      <c r="P5305" s="67"/>
    </row>
    <row r="5306" spans="15:16" x14ac:dyDescent="0.2">
      <c r="O5306" s="67"/>
      <c r="P5306" s="67"/>
    </row>
    <row r="5307" spans="15:16" x14ac:dyDescent="0.2">
      <c r="O5307" s="67"/>
      <c r="P5307" s="67"/>
    </row>
    <row r="5308" spans="15:16" x14ac:dyDescent="0.2">
      <c r="O5308" s="67"/>
      <c r="P5308" s="67"/>
    </row>
    <row r="5309" spans="15:16" x14ac:dyDescent="0.2">
      <c r="O5309" s="67"/>
      <c r="P5309" s="67"/>
    </row>
    <row r="5310" spans="15:16" x14ac:dyDescent="0.2">
      <c r="O5310" s="67"/>
      <c r="P5310" s="67"/>
    </row>
    <row r="5311" spans="15:16" x14ac:dyDescent="0.2">
      <c r="O5311" s="67"/>
      <c r="P5311" s="67"/>
    </row>
    <row r="5312" spans="15:16" x14ac:dyDescent="0.2">
      <c r="O5312" s="67"/>
      <c r="P5312" s="67"/>
    </row>
    <row r="5313" spans="15:16" x14ac:dyDescent="0.2">
      <c r="O5313" s="67"/>
      <c r="P5313" s="67"/>
    </row>
    <row r="5314" spans="15:16" x14ac:dyDescent="0.2">
      <c r="O5314" s="67"/>
      <c r="P5314" s="67"/>
    </row>
    <row r="5315" spans="15:16" x14ac:dyDescent="0.2">
      <c r="O5315" s="67"/>
      <c r="P5315" s="67"/>
    </row>
    <row r="5316" spans="15:16" x14ac:dyDescent="0.2">
      <c r="O5316" s="67"/>
      <c r="P5316" s="67"/>
    </row>
    <row r="5317" spans="15:16" x14ac:dyDescent="0.2">
      <c r="O5317" s="67"/>
      <c r="P5317" s="67"/>
    </row>
    <row r="5318" spans="15:16" x14ac:dyDescent="0.2">
      <c r="O5318" s="67"/>
      <c r="P5318" s="67"/>
    </row>
    <row r="5319" spans="15:16" x14ac:dyDescent="0.2">
      <c r="O5319" s="67"/>
      <c r="P5319" s="67"/>
    </row>
    <row r="5320" spans="15:16" x14ac:dyDescent="0.2">
      <c r="O5320" s="67"/>
      <c r="P5320" s="67"/>
    </row>
    <row r="5321" spans="15:16" x14ac:dyDescent="0.2">
      <c r="O5321" s="67"/>
      <c r="P5321" s="67"/>
    </row>
    <row r="5322" spans="15:16" x14ac:dyDescent="0.2">
      <c r="O5322" s="67"/>
      <c r="P5322" s="67"/>
    </row>
    <row r="5323" spans="15:16" x14ac:dyDescent="0.2">
      <c r="O5323" s="67"/>
      <c r="P5323" s="67"/>
    </row>
    <row r="5324" spans="15:16" x14ac:dyDescent="0.2">
      <c r="O5324" s="67"/>
      <c r="P5324" s="67"/>
    </row>
    <row r="5325" spans="15:16" x14ac:dyDescent="0.2">
      <c r="O5325" s="67"/>
      <c r="P5325" s="67"/>
    </row>
    <row r="5326" spans="15:16" x14ac:dyDescent="0.2">
      <c r="O5326" s="67"/>
      <c r="P5326" s="67"/>
    </row>
    <row r="5327" spans="15:16" x14ac:dyDescent="0.2">
      <c r="O5327" s="67"/>
      <c r="P5327" s="67"/>
    </row>
    <row r="5328" spans="15:16" x14ac:dyDescent="0.2">
      <c r="O5328" s="67"/>
      <c r="P5328" s="67"/>
    </row>
    <row r="5329" spans="15:16" x14ac:dyDescent="0.2">
      <c r="O5329" s="67"/>
      <c r="P5329" s="67"/>
    </row>
    <row r="5330" spans="15:16" x14ac:dyDescent="0.2">
      <c r="O5330" s="67"/>
      <c r="P5330" s="67"/>
    </row>
    <row r="5331" spans="15:16" x14ac:dyDescent="0.2">
      <c r="O5331" s="67"/>
      <c r="P5331" s="67"/>
    </row>
    <row r="5332" spans="15:16" x14ac:dyDescent="0.2">
      <c r="O5332" s="67"/>
      <c r="P5332" s="67"/>
    </row>
    <row r="5333" spans="15:16" x14ac:dyDescent="0.2">
      <c r="O5333" s="67"/>
      <c r="P5333" s="67"/>
    </row>
    <row r="5334" spans="15:16" x14ac:dyDescent="0.2">
      <c r="O5334" s="67"/>
      <c r="P5334" s="67"/>
    </row>
    <row r="5335" spans="15:16" x14ac:dyDescent="0.2">
      <c r="O5335" s="67"/>
      <c r="P5335" s="67"/>
    </row>
    <row r="5336" spans="15:16" x14ac:dyDescent="0.2">
      <c r="O5336" s="67"/>
      <c r="P5336" s="67"/>
    </row>
    <row r="5337" spans="15:16" x14ac:dyDescent="0.2">
      <c r="O5337" s="67"/>
      <c r="P5337" s="67"/>
    </row>
    <row r="5338" spans="15:16" x14ac:dyDescent="0.2">
      <c r="O5338" s="67"/>
      <c r="P5338" s="67"/>
    </row>
    <row r="5339" spans="15:16" x14ac:dyDescent="0.2">
      <c r="O5339" s="67"/>
      <c r="P5339" s="67"/>
    </row>
    <row r="5340" spans="15:16" x14ac:dyDescent="0.2">
      <c r="O5340" s="67"/>
      <c r="P5340" s="67"/>
    </row>
    <row r="5341" spans="15:16" x14ac:dyDescent="0.2">
      <c r="O5341" s="67"/>
      <c r="P5341" s="67"/>
    </row>
    <row r="5342" spans="15:16" x14ac:dyDescent="0.2">
      <c r="O5342" s="67"/>
      <c r="P5342" s="67"/>
    </row>
    <row r="5343" spans="15:16" x14ac:dyDescent="0.2">
      <c r="O5343" s="67"/>
      <c r="P5343" s="67"/>
    </row>
    <row r="5344" spans="15:16" x14ac:dyDescent="0.2">
      <c r="O5344" s="67"/>
      <c r="P5344" s="67"/>
    </row>
    <row r="5345" spans="15:16" x14ac:dyDescent="0.2">
      <c r="O5345" s="67"/>
      <c r="P5345" s="67"/>
    </row>
    <row r="5346" spans="15:16" x14ac:dyDescent="0.2">
      <c r="O5346" s="67"/>
      <c r="P5346" s="67"/>
    </row>
    <row r="5347" spans="15:16" x14ac:dyDescent="0.2">
      <c r="O5347" s="67"/>
      <c r="P5347" s="67"/>
    </row>
    <row r="5348" spans="15:16" x14ac:dyDescent="0.2">
      <c r="O5348" s="67"/>
      <c r="P5348" s="67"/>
    </row>
    <row r="5349" spans="15:16" x14ac:dyDescent="0.2">
      <c r="O5349" s="67"/>
      <c r="P5349" s="67"/>
    </row>
    <row r="5350" spans="15:16" x14ac:dyDescent="0.2">
      <c r="O5350" s="67"/>
      <c r="P5350" s="67"/>
    </row>
    <row r="5351" spans="15:16" x14ac:dyDescent="0.2">
      <c r="O5351" s="67"/>
      <c r="P5351" s="67"/>
    </row>
    <row r="5352" spans="15:16" x14ac:dyDescent="0.2">
      <c r="O5352" s="67"/>
      <c r="P5352" s="67"/>
    </row>
    <row r="5353" spans="15:16" x14ac:dyDescent="0.2">
      <c r="O5353" s="67"/>
      <c r="P5353" s="67"/>
    </row>
    <row r="5354" spans="15:16" x14ac:dyDescent="0.2">
      <c r="O5354" s="67"/>
      <c r="P5354" s="67"/>
    </row>
    <row r="5355" spans="15:16" x14ac:dyDescent="0.2">
      <c r="O5355" s="67"/>
      <c r="P5355" s="67"/>
    </row>
    <row r="5356" spans="15:16" x14ac:dyDescent="0.2">
      <c r="O5356" s="67"/>
      <c r="P5356" s="67"/>
    </row>
    <row r="5357" spans="15:16" x14ac:dyDescent="0.2">
      <c r="O5357" s="67"/>
      <c r="P5357" s="67"/>
    </row>
    <row r="5358" spans="15:16" x14ac:dyDescent="0.2">
      <c r="O5358" s="67"/>
      <c r="P5358" s="67"/>
    </row>
    <row r="5359" spans="15:16" x14ac:dyDescent="0.2">
      <c r="O5359" s="67"/>
      <c r="P5359" s="67"/>
    </row>
    <row r="5360" spans="15:16" x14ac:dyDescent="0.2">
      <c r="O5360" s="67"/>
      <c r="P5360" s="67"/>
    </row>
    <row r="5361" spans="15:16" x14ac:dyDescent="0.2">
      <c r="O5361" s="67"/>
      <c r="P5361" s="67"/>
    </row>
    <row r="5362" spans="15:16" x14ac:dyDescent="0.2">
      <c r="O5362" s="67"/>
      <c r="P5362" s="67"/>
    </row>
    <row r="5363" spans="15:16" x14ac:dyDescent="0.2">
      <c r="O5363" s="67"/>
      <c r="P5363" s="67"/>
    </row>
    <row r="5364" spans="15:16" x14ac:dyDescent="0.2">
      <c r="O5364" s="67"/>
      <c r="P5364" s="67"/>
    </row>
    <row r="5365" spans="15:16" x14ac:dyDescent="0.2">
      <c r="O5365" s="67"/>
      <c r="P5365" s="67"/>
    </row>
    <row r="5366" spans="15:16" x14ac:dyDescent="0.2">
      <c r="O5366" s="67"/>
      <c r="P5366" s="67"/>
    </row>
    <row r="5367" spans="15:16" x14ac:dyDescent="0.2">
      <c r="O5367" s="67"/>
      <c r="P5367" s="67"/>
    </row>
    <row r="5368" spans="15:16" x14ac:dyDescent="0.2">
      <c r="O5368" s="67"/>
      <c r="P5368" s="67"/>
    </row>
    <row r="5369" spans="15:16" x14ac:dyDescent="0.2">
      <c r="O5369" s="67"/>
      <c r="P5369" s="67"/>
    </row>
    <row r="5370" spans="15:16" x14ac:dyDescent="0.2">
      <c r="O5370" s="67"/>
      <c r="P5370" s="67"/>
    </row>
    <row r="5371" spans="15:16" x14ac:dyDescent="0.2">
      <c r="O5371" s="67"/>
      <c r="P5371" s="67"/>
    </row>
    <row r="5372" spans="15:16" x14ac:dyDescent="0.2">
      <c r="O5372" s="67"/>
      <c r="P5372" s="67"/>
    </row>
    <row r="5373" spans="15:16" x14ac:dyDescent="0.2">
      <c r="O5373" s="67"/>
      <c r="P5373" s="67"/>
    </row>
    <row r="5374" spans="15:16" x14ac:dyDescent="0.2">
      <c r="O5374" s="67"/>
      <c r="P5374" s="67"/>
    </row>
    <row r="5375" spans="15:16" x14ac:dyDescent="0.2">
      <c r="O5375" s="67"/>
      <c r="P5375" s="67"/>
    </row>
    <row r="5376" spans="15:16" x14ac:dyDescent="0.2">
      <c r="O5376" s="67"/>
      <c r="P5376" s="67"/>
    </row>
    <row r="5377" spans="15:16" x14ac:dyDescent="0.2">
      <c r="O5377" s="67"/>
      <c r="P5377" s="67"/>
    </row>
    <row r="5378" spans="15:16" x14ac:dyDescent="0.2">
      <c r="O5378" s="67"/>
      <c r="P5378" s="67"/>
    </row>
    <row r="5379" spans="15:16" x14ac:dyDescent="0.2">
      <c r="O5379" s="67"/>
      <c r="P5379" s="67"/>
    </row>
    <row r="5380" spans="15:16" x14ac:dyDescent="0.2">
      <c r="O5380" s="67"/>
      <c r="P5380" s="67"/>
    </row>
    <row r="5381" spans="15:16" x14ac:dyDescent="0.2">
      <c r="O5381" s="67"/>
      <c r="P5381" s="67"/>
    </row>
    <row r="5382" spans="15:16" x14ac:dyDescent="0.2">
      <c r="O5382" s="67"/>
      <c r="P5382" s="67"/>
    </row>
    <row r="5383" spans="15:16" x14ac:dyDescent="0.2">
      <c r="O5383" s="67"/>
      <c r="P5383" s="67"/>
    </row>
    <row r="5384" spans="15:16" x14ac:dyDescent="0.2">
      <c r="O5384" s="67"/>
      <c r="P5384" s="67"/>
    </row>
    <row r="5385" spans="15:16" x14ac:dyDescent="0.2">
      <c r="O5385" s="67"/>
      <c r="P5385" s="67"/>
    </row>
    <row r="5386" spans="15:16" x14ac:dyDescent="0.2">
      <c r="O5386" s="67"/>
      <c r="P5386" s="67"/>
    </row>
    <row r="5387" spans="15:16" x14ac:dyDescent="0.2">
      <c r="O5387" s="67"/>
      <c r="P5387" s="67"/>
    </row>
    <row r="5388" spans="15:16" x14ac:dyDescent="0.2">
      <c r="O5388" s="67"/>
      <c r="P5388" s="67"/>
    </row>
    <row r="5389" spans="15:16" x14ac:dyDescent="0.2">
      <c r="O5389" s="67"/>
      <c r="P5389" s="67"/>
    </row>
    <row r="5390" spans="15:16" x14ac:dyDescent="0.2">
      <c r="O5390" s="67"/>
      <c r="P5390" s="67"/>
    </row>
    <row r="5391" spans="15:16" x14ac:dyDescent="0.2">
      <c r="O5391" s="67"/>
      <c r="P5391" s="67"/>
    </row>
    <row r="5392" spans="15:16" x14ac:dyDescent="0.2">
      <c r="O5392" s="67"/>
      <c r="P5392" s="67"/>
    </row>
    <row r="5393" spans="15:16" x14ac:dyDescent="0.2">
      <c r="O5393" s="67"/>
      <c r="P5393" s="67"/>
    </row>
    <row r="5394" spans="15:16" x14ac:dyDescent="0.2">
      <c r="O5394" s="67"/>
      <c r="P5394" s="67"/>
    </row>
    <row r="5395" spans="15:16" x14ac:dyDescent="0.2">
      <c r="O5395" s="67"/>
      <c r="P5395" s="67"/>
    </row>
    <row r="5396" spans="15:16" x14ac:dyDescent="0.2">
      <c r="O5396" s="67"/>
      <c r="P5396" s="67"/>
    </row>
    <row r="5397" spans="15:16" x14ac:dyDescent="0.2">
      <c r="O5397" s="67"/>
      <c r="P5397" s="67"/>
    </row>
    <row r="5398" spans="15:16" x14ac:dyDescent="0.2">
      <c r="O5398" s="67"/>
      <c r="P5398" s="67"/>
    </row>
    <row r="5399" spans="15:16" x14ac:dyDescent="0.2">
      <c r="O5399" s="67"/>
      <c r="P5399" s="67"/>
    </row>
    <row r="5400" spans="15:16" x14ac:dyDescent="0.2">
      <c r="O5400" s="67"/>
      <c r="P5400" s="67"/>
    </row>
    <row r="5401" spans="15:16" x14ac:dyDescent="0.2">
      <c r="O5401" s="67"/>
      <c r="P5401" s="67"/>
    </row>
    <row r="5402" spans="15:16" x14ac:dyDescent="0.2">
      <c r="O5402" s="67"/>
      <c r="P5402" s="67"/>
    </row>
    <row r="5403" spans="15:16" x14ac:dyDescent="0.2">
      <c r="O5403" s="67"/>
      <c r="P5403" s="67"/>
    </row>
    <row r="5404" spans="15:16" x14ac:dyDescent="0.2">
      <c r="O5404" s="67"/>
      <c r="P5404" s="67"/>
    </row>
    <row r="5405" spans="15:16" x14ac:dyDescent="0.2">
      <c r="O5405" s="67"/>
      <c r="P5405" s="67"/>
    </row>
    <row r="5406" spans="15:16" x14ac:dyDescent="0.2">
      <c r="O5406" s="67"/>
      <c r="P5406" s="67"/>
    </row>
    <row r="5407" spans="15:16" x14ac:dyDescent="0.2">
      <c r="O5407" s="67"/>
      <c r="P5407" s="67"/>
    </row>
    <row r="5408" spans="15:16" x14ac:dyDescent="0.2">
      <c r="O5408" s="67"/>
      <c r="P5408" s="67"/>
    </row>
    <row r="5409" spans="15:16" x14ac:dyDescent="0.2">
      <c r="O5409" s="67"/>
      <c r="P5409" s="67"/>
    </row>
    <row r="5410" spans="15:16" x14ac:dyDescent="0.2">
      <c r="O5410" s="67"/>
      <c r="P5410" s="67"/>
    </row>
    <row r="5411" spans="15:16" x14ac:dyDescent="0.2">
      <c r="O5411" s="67"/>
      <c r="P5411" s="67"/>
    </row>
    <row r="5412" spans="15:16" x14ac:dyDescent="0.2">
      <c r="O5412" s="67"/>
      <c r="P5412" s="67"/>
    </row>
    <row r="5413" spans="15:16" x14ac:dyDescent="0.2">
      <c r="O5413" s="67"/>
      <c r="P5413" s="67"/>
    </row>
    <row r="5414" spans="15:16" x14ac:dyDescent="0.2">
      <c r="O5414" s="67"/>
      <c r="P5414" s="67"/>
    </row>
    <row r="5415" spans="15:16" x14ac:dyDescent="0.2">
      <c r="O5415" s="67"/>
      <c r="P5415" s="67"/>
    </row>
    <row r="5416" spans="15:16" x14ac:dyDescent="0.2">
      <c r="O5416" s="67"/>
      <c r="P5416" s="67"/>
    </row>
    <row r="5417" spans="15:16" x14ac:dyDescent="0.2">
      <c r="O5417" s="67"/>
      <c r="P5417" s="67"/>
    </row>
    <row r="5418" spans="15:16" x14ac:dyDescent="0.2">
      <c r="O5418" s="67"/>
      <c r="P5418" s="67"/>
    </row>
    <row r="5419" spans="15:16" x14ac:dyDescent="0.2">
      <c r="O5419" s="67"/>
      <c r="P5419" s="67"/>
    </row>
    <row r="5420" spans="15:16" x14ac:dyDescent="0.2">
      <c r="O5420" s="67"/>
      <c r="P5420" s="67"/>
    </row>
    <row r="5421" spans="15:16" x14ac:dyDescent="0.2">
      <c r="O5421" s="67"/>
      <c r="P5421" s="67"/>
    </row>
    <row r="5422" spans="15:16" x14ac:dyDescent="0.2">
      <c r="O5422" s="67"/>
      <c r="P5422" s="67"/>
    </row>
    <row r="5423" spans="15:16" x14ac:dyDescent="0.2">
      <c r="O5423" s="67"/>
      <c r="P5423" s="67"/>
    </row>
    <row r="5424" spans="15:16" x14ac:dyDescent="0.2">
      <c r="O5424" s="67"/>
      <c r="P5424" s="67"/>
    </row>
    <row r="5425" spans="15:16" x14ac:dyDescent="0.2">
      <c r="O5425" s="67"/>
      <c r="P5425" s="67"/>
    </row>
    <row r="5426" spans="15:16" x14ac:dyDescent="0.2">
      <c r="O5426" s="67"/>
      <c r="P5426" s="67"/>
    </row>
    <row r="5427" spans="15:16" x14ac:dyDescent="0.2">
      <c r="O5427" s="67"/>
      <c r="P5427" s="67"/>
    </row>
    <row r="5428" spans="15:16" x14ac:dyDescent="0.2">
      <c r="O5428" s="67"/>
      <c r="P5428" s="67"/>
    </row>
    <row r="5429" spans="15:16" x14ac:dyDescent="0.2">
      <c r="O5429" s="67"/>
      <c r="P5429" s="67"/>
    </row>
    <row r="5430" spans="15:16" x14ac:dyDescent="0.2">
      <c r="O5430" s="67"/>
      <c r="P5430" s="67"/>
    </row>
    <row r="5431" spans="15:16" x14ac:dyDescent="0.2">
      <c r="O5431" s="67"/>
      <c r="P5431" s="67"/>
    </row>
    <row r="5432" spans="15:16" x14ac:dyDescent="0.2">
      <c r="O5432" s="67"/>
      <c r="P5432" s="67"/>
    </row>
    <row r="5433" spans="15:16" x14ac:dyDescent="0.2">
      <c r="O5433" s="67"/>
      <c r="P5433" s="67"/>
    </row>
    <row r="5434" spans="15:16" x14ac:dyDescent="0.2">
      <c r="O5434" s="67"/>
      <c r="P5434" s="67"/>
    </row>
    <row r="5435" spans="15:16" x14ac:dyDescent="0.2">
      <c r="O5435" s="67"/>
      <c r="P5435" s="67"/>
    </row>
    <row r="5436" spans="15:16" x14ac:dyDescent="0.2">
      <c r="O5436" s="67"/>
      <c r="P5436" s="67"/>
    </row>
    <row r="5437" spans="15:16" x14ac:dyDescent="0.2">
      <c r="O5437" s="67"/>
      <c r="P5437" s="67"/>
    </row>
    <row r="5438" spans="15:16" x14ac:dyDescent="0.2">
      <c r="O5438" s="67"/>
      <c r="P5438" s="67"/>
    </row>
    <row r="5439" spans="15:16" x14ac:dyDescent="0.2">
      <c r="O5439" s="67"/>
      <c r="P5439" s="67"/>
    </row>
    <row r="5440" spans="15:16" x14ac:dyDescent="0.2">
      <c r="O5440" s="67"/>
      <c r="P5440" s="67"/>
    </row>
    <row r="5441" spans="15:16" x14ac:dyDescent="0.2">
      <c r="O5441" s="67"/>
      <c r="P5441" s="67"/>
    </row>
    <row r="5442" spans="15:16" x14ac:dyDescent="0.2">
      <c r="O5442" s="67"/>
      <c r="P5442" s="67"/>
    </row>
    <row r="5443" spans="15:16" x14ac:dyDescent="0.2">
      <c r="O5443" s="67"/>
      <c r="P5443" s="67"/>
    </row>
    <row r="5444" spans="15:16" x14ac:dyDescent="0.2">
      <c r="O5444" s="67"/>
      <c r="P5444" s="67"/>
    </row>
    <row r="5445" spans="15:16" x14ac:dyDescent="0.2">
      <c r="O5445" s="67"/>
      <c r="P5445" s="67"/>
    </row>
    <row r="5446" spans="15:16" x14ac:dyDescent="0.2">
      <c r="O5446" s="67"/>
      <c r="P5446" s="67"/>
    </row>
    <row r="5447" spans="15:16" x14ac:dyDescent="0.2">
      <c r="O5447" s="67"/>
      <c r="P5447" s="67"/>
    </row>
    <row r="5448" spans="15:16" x14ac:dyDescent="0.2">
      <c r="O5448" s="67"/>
      <c r="P5448" s="67"/>
    </row>
    <row r="5449" spans="15:16" x14ac:dyDescent="0.2">
      <c r="O5449" s="67"/>
      <c r="P5449" s="67"/>
    </row>
    <row r="5450" spans="15:16" x14ac:dyDescent="0.2">
      <c r="O5450" s="67"/>
      <c r="P5450" s="67"/>
    </row>
    <row r="5451" spans="15:16" x14ac:dyDescent="0.2">
      <c r="O5451" s="67"/>
      <c r="P5451" s="67"/>
    </row>
    <row r="5452" spans="15:16" x14ac:dyDescent="0.2">
      <c r="O5452" s="67"/>
      <c r="P5452" s="67"/>
    </row>
    <row r="5453" spans="15:16" x14ac:dyDescent="0.2">
      <c r="O5453" s="67"/>
      <c r="P5453" s="67"/>
    </row>
    <row r="5454" spans="15:16" x14ac:dyDescent="0.2">
      <c r="O5454" s="67"/>
      <c r="P5454" s="67"/>
    </row>
    <row r="5455" spans="15:16" x14ac:dyDescent="0.2">
      <c r="O5455" s="67"/>
      <c r="P5455" s="67"/>
    </row>
    <row r="5456" spans="15:16" x14ac:dyDescent="0.2">
      <c r="O5456" s="67"/>
      <c r="P5456" s="67"/>
    </row>
    <row r="5457" spans="15:16" x14ac:dyDescent="0.2">
      <c r="O5457" s="67"/>
      <c r="P5457" s="67"/>
    </row>
    <row r="5458" spans="15:16" x14ac:dyDescent="0.2">
      <c r="O5458" s="67"/>
      <c r="P5458" s="67"/>
    </row>
    <row r="5459" spans="15:16" x14ac:dyDescent="0.2">
      <c r="O5459" s="67"/>
      <c r="P5459" s="67"/>
    </row>
    <row r="5460" spans="15:16" x14ac:dyDescent="0.2">
      <c r="O5460" s="67"/>
      <c r="P5460" s="67"/>
    </row>
    <row r="5461" spans="15:16" x14ac:dyDescent="0.2">
      <c r="O5461" s="67"/>
      <c r="P5461" s="67"/>
    </row>
    <row r="5462" spans="15:16" x14ac:dyDescent="0.2">
      <c r="O5462" s="67"/>
      <c r="P5462" s="67"/>
    </row>
    <row r="5463" spans="15:16" x14ac:dyDescent="0.2">
      <c r="O5463" s="67"/>
      <c r="P5463" s="67"/>
    </row>
    <row r="5464" spans="15:16" x14ac:dyDescent="0.2">
      <c r="O5464" s="67"/>
      <c r="P5464" s="67"/>
    </row>
    <row r="5465" spans="15:16" x14ac:dyDescent="0.2">
      <c r="O5465" s="67"/>
      <c r="P5465" s="67"/>
    </row>
    <row r="5466" spans="15:16" x14ac:dyDescent="0.2">
      <c r="O5466" s="67"/>
      <c r="P5466" s="67"/>
    </row>
    <row r="5467" spans="15:16" x14ac:dyDescent="0.2">
      <c r="O5467" s="67"/>
      <c r="P5467" s="67"/>
    </row>
    <row r="5468" spans="15:16" x14ac:dyDescent="0.2">
      <c r="O5468" s="67"/>
      <c r="P5468" s="67"/>
    </row>
    <row r="5469" spans="15:16" x14ac:dyDescent="0.2">
      <c r="O5469" s="67"/>
      <c r="P5469" s="67"/>
    </row>
    <row r="5470" spans="15:16" x14ac:dyDescent="0.2">
      <c r="O5470" s="67"/>
      <c r="P5470" s="67"/>
    </row>
    <row r="5471" spans="15:16" x14ac:dyDescent="0.2">
      <c r="O5471" s="67"/>
      <c r="P5471" s="67"/>
    </row>
    <row r="5472" spans="15:16" x14ac:dyDescent="0.2">
      <c r="O5472" s="67"/>
      <c r="P5472" s="67"/>
    </row>
    <row r="5473" spans="15:16" x14ac:dyDescent="0.2">
      <c r="O5473" s="67"/>
      <c r="P5473" s="67"/>
    </row>
    <row r="5474" spans="15:16" x14ac:dyDescent="0.2">
      <c r="O5474" s="67"/>
      <c r="P5474" s="67"/>
    </row>
    <row r="5475" spans="15:16" x14ac:dyDescent="0.2">
      <c r="O5475" s="67"/>
      <c r="P5475" s="67"/>
    </row>
    <row r="5476" spans="15:16" x14ac:dyDescent="0.2">
      <c r="O5476" s="67"/>
      <c r="P5476" s="67"/>
    </row>
    <row r="5477" spans="15:16" x14ac:dyDescent="0.2">
      <c r="O5477" s="67"/>
      <c r="P5477" s="67"/>
    </row>
    <row r="5478" spans="15:16" x14ac:dyDescent="0.2">
      <c r="O5478" s="67"/>
      <c r="P5478" s="67"/>
    </row>
    <row r="5479" spans="15:16" x14ac:dyDescent="0.2">
      <c r="O5479" s="67"/>
      <c r="P5479" s="67"/>
    </row>
    <row r="5480" spans="15:16" x14ac:dyDescent="0.2">
      <c r="O5480" s="67"/>
      <c r="P5480" s="67"/>
    </row>
    <row r="5481" spans="15:16" x14ac:dyDescent="0.2">
      <c r="O5481" s="67"/>
      <c r="P5481" s="67"/>
    </row>
    <row r="5482" spans="15:16" x14ac:dyDescent="0.2">
      <c r="O5482" s="67"/>
      <c r="P5482" s="67"/>
    </row>
    <row r="5483" spans="15:16" x14ac:dyDescent="0.2">
      <c r="O5483" s="67"/>
      <c r="P5483" s="67"/>
    </row>
    <row r="5484" spans="15:16" x14ac:dyDescent="0.2">
      <c r="O5484" s="67"/>
      <c r="P5484" s="67"/>
    </row>
    <row r="5485" spans="15:16" x14ac:dyDescent="0.2">
      <c r="O5485" s="67"/>
      <c r="P5485" s="67"/>
    </row>
    <row r="5486" spans="15:16" x14ac:dyDescent="0.2">
      <c r="O5486" s="67"/>
      <c r="P5486" s="67"/>
    </row>
    <row r="5487" spans="15:16" x14ac:dyDescent="0.2">
      <c r="O5487" s="67"/>
      <c r="P5487" s="67"/>
    </row>
    <row r="5488" spans="15:16" x14ac:dyDescent="0.2">
      <c r="O5488" s="67"/>
      <c r="P5488" s="67"/>
    </row>
    <row r="5489" spans="15:16" x14ac:dyDescent="0.2">
      <c r="O5489" s="67"/>
      <c r="P5489" s="67"/>
    </row>
    <row r="5490" spans="15:16" x14ac:dyDescent="0.2">
      <c r="O5490" s="67"/>
      <c r="P5490" s="67"/>
    </row>
    <row r="5491" spans="15:16" x14ac:dyDescent="0.2">
      <c r="O5491" s="67"/>
      <c r="P5491" s="67"/>
    </row>
    <row r="5492" spans="15:16" x14ac:dyDescent="0.2">
      <c r="O5492" s="67"/>
      <c r="P5492" s="67"/>
    </row>
    <row r="5493" spans="15:16" x14ac:dyDescent="0.2">
      <c r="O5493" s="67"/>
      <c r="P5493" s="67"/>
    </row>
    <row r="5494" spans="15:16" x14ac:dyDescent="0.2">
      <c r="O5494" s="67"/>
      <c r="P5494" s="67"/>
    </row>
    <row r="5495" spans="15:16" x14ac:dyDescent="0.2">
      <c r="O5495" s="67"/>
      <c r="P5495" s="67"/>
    </row>
    <row r="5496" spans="15:16" x14ac:dyDescent="0.2">
      <c r="O5496" s="67"/>
      <c r="P5496" s="67"/>
    </row>
    <row r="5497" spans="15:16" x14ac:dyDescent="0.2">
      <c r="O5497" s="67"/>
      <c r="P5497" s="67"/>
    </row>
    <row r="5498" spans="15:16" x14ac:dyDescent="0.2">
      <c r="O5498" s="67"/>
      <c r="P5498" s="67"/>
    </row>
    <row r="5499" spans="15:16" x14ac:dyDescent="0.2">
      <c r="O5499" s="67"/>
      <c r="P5499" s="67"/>
    </row>
    <row r="5500" spans="15:16" x14ac:dyDescent="0.2">
      <c r="O5500" s="67"/>
      <c r="P5500" s="67"/>
    </row>
    <row r="5501" spans="15:16" x14ac:dyDescent="0.2">
      <c r="O5501" s="67"/>
      <c r="P5501" s="67"/>
    </row>
    <row r="5502" spans="15:16" x14ac:dyDescent="0.2">
      <c r="O5502" s="67"/>
      <c r="P5502" s="67"/>
    </row>
    <row r="5503" spans="15:16" x14ac:dyDescent="0.2">
      <c r="O5503" s="67"/>
      <c r="P5503" s="67"/>
    </row>
    <row r="5504" spans="15:16" x14ac:dyDescent="0.2">
      <c r="O5504" s="67"/>
      <c r="P5504" s="67"/>
    </row>
    <row r="5505" spans="15:16" x14ac:dyDescent="0.2">
      <c r="O5505" s="67"/>
      <c r="P5505" s="67"/>
    </row>
    <row r="5506" spans="15:16" x14ac:dyDescent="0.2">
      <c r="O5506" s="67"/>
      <c r="P5506" s="67"/>
    </row>
    <row r="5507" spans="15:16" x14ac:dyDescent="0.2">
      <c r="O5507" s="67"/>
      <c r="P5507" s="67"/>
    </row>
    <row r="5508" spans="15:16" x14ac:dyDescent="0.2">
      <c r="O5508" s="67"/>
      <c r="P5508" s="67"/>
    </row>
    <row r="5509" spans="15:16" x14ac:dyDescent="0.2">
      <c r="O5509" s="67"/>
      <c r="P5509" s="67"/>
    </row>
    <row r="5510" spans="15:16" x14ac:dyDescent="0.2">
      <c r="O5510" s="67"/>
      <c r="P5510" s="67"/>
    </row>
    <row r="5511" spans="15:16" x14ac:dyDescent="0.2">
      <c r="O5511" s="67"/>
      <c r="P5511" s="67"/>
    </row>
    <row r="5512" spans="15:16" x14ac:dyDescent="0.2">
      <c r="O5512" s="67"/>
      <c r="P5512" s="67"/>
    </row>
    <row r="5513" spans="15:16" x14ac:dyDescent="0.2">
      <c r="O5513" s="67"/>
      <c r="P5513" s="67"/>
    </row>
    <row r="5514" spans="15:16" x14ac:dyDescent="0.2">
      <c r="O5514" s="67"/>
      <c r="P5514" s="67"/>
    </row>
    <row r="5515" spans="15:16" x14ac:dyDescent="0.2">
      <c r="O5515" s="67"/>
      <c r="P5515" s="67"/>
    </row>
    <row r="5516" spans="15:16" x14ac:dyDescent="0.2">
      <c r="O5516" s="67"/>
      <c r="P5516" s="67"/>
    </row>
    <row r="5517" spans="15:16" x14ac:dyDescent="0.2">
      <c r="O5517" s="67"/>
      <c r="P5517" s="67"/>
    </row>
    <row r="5518" spans="15:16" x14ac:dyDescent="0.2">
      <c r="O5518" s="67"/>
      <c r="P5518" s="67"/>
    </row>
    <row r="5519" spans="15:16" x14ac:dyDescent="0.2">
      <c r="O5519" s="67"/>
      <c r="P5519" s="67"/>
    </row>
    <row r="5520" spans="15:16" x14ac:dyDescent="0.2">
      <c r="O5520" s="67"/>
      <c r="P5520" s="67"/>
    </row>
    <row r="5521" spans="15:16" x14ac:dyDescent="0.2">
      <c r="O5521" s="67"/>
      <c r="P5521" s="67"/>
    </row>
    <row r="5522" spans="15:16" x14ac:dyDescent="0.2">
      <c r="O5522" s="67"/>
      <c r="P5522" s="67"/>
    </row>
    <row r="5523" spans="15:16" x14ac:dyDescent="0.2">
      <c r="O5523" s="67"/>
      <c r="P5523" s="67"/>
    </row>
    <row r="5524" spans="15:16" x14ac:dyDescent="0.2">
      <c r="O5524" s="67"/>
      <c r="P5524" s="67"/>
    </row>
    <row r="5525" spans="15:16" x14ac:dyDescent="0.2">
      <c r="O5525" s="67"/>
      <c r="P5525" s="67"/>
    </row>
    <row r="5526" spans="15:16" x14ac:dyDescent="0.2">
      <c r="O5526" s="67"/>
      <c r="P5526" s="67"/>
    </row>
    <row r="5527" spans="15:16" x14ac:dyDescent="0.2">
      <c r="O5527" s="67"/>
      <c r="P5527" s="67"/>
    </row>
    <row r="5528" spans="15:16" x14ac:dyDescent="0.2">
      <c r="O5528" s="67"/>
      <c r="P5528" s="67"/>
    </row>
    <row r="5529" spans="15:16" x14ac:dyDescent="0.2">
      <c r="O5529" s="67"/>
      <c r="P5529" s="67"/>
    </row>
    <row r="5530" spans="15:16" x14ac:dyDescent="0.2">
      <c r="O5530" s="67"/>
      <c r="P5530" s="67"/>
    </row>
    <row r="5531" spans="15:16" x14ac:dyDescent="0.2">
      <c r="O5531" s="67"/>
      <c r="P5531" s="67"/>
    </row>
    <row r="5532" spans="15:16" x14ac:dyDescent="0.2">
      <c r="O5532" s="67"/>
      <c r="P5532" s="67"/>
    </row>
    <row r="5533" spans="15:16" x14ac:dyDescent="0.2">
      <c r="O5533" s="67"/>
      <c r="P5533" s="67"/>
    </row>
    <row r="5534" spans="15:16" x14ac:dyDescent="0.2">
      <c r="O5534" s="67"/>
      <c r="P5534" s="67"/>
    </row>
    <row r="5535" spans="15:16" x14ac:dyDescent="0.2">
      <c r="O5535" s="67"/>
      <c r="P5535" s="67"/>
    </row>
    <row r="5536" spans="15:16" x14ac:dyDescent="0.2">
      <c r="O5536" s="67"/>
      <c r="P5536" s="67"/>
    </row>
    <row r="5537" spans="15:16" x14ac:dyDescent="0.2">
      <c r="O5537" s="67"/>
      <c r="P5537" s="67"/>
    </row>
    <row r="5538" spans="15:16" x14ac:dyDescent="0.2">
      <c r="O5538" s="67"/>
      <c r="P5538" s="67"/>
    </row>
    <row r="5539" spans="15:16" x14ac:dyDescent="0.2">
      <c r="O5539" s="67"/>
      <c r="P5539" s="67"/>
    </row>
    <row r="5540" spans="15:16" x14ac:dyDescent="0.2">
      <c r="O5540" s="67"/>
      <c r="P5540" s="67"/>
    </row>
    <row r="5541" spans="15:16" x14ac:dyDescent="0.2">
      <c r="O5541" s="67"/>
      <c r="P5541" s="67"/>
    </row>
    <row r="5542" spans="15:16" x14ac:dyDescent="0.2">
      <c r="O5542" s="67"/>
      <c r="P5542" s="67"/>
    </row>
    <row r="5543" spans="15:16" x14ac:dyDescent="0.2">
      <c r="O5543" s="67"/>
      <c r="P5543" s="67"/>
    </row>
    <row r="5544" spans="15:16" x14ac:dyDescent="0.2">
      <c r="O5544" s="67"/>
      <c r="P5544" s="67"/>
    </row>
    <row r="5545" spans="15:16" x14ac:dyDescent="0.2">
      <c r="O5545" s="67"/>
      <c r="P5545" s="67"/>
    </row>
    <row r="5546" spans="15:16" x14ac:dyDescent="0.2">
      <c r="O5546" s="67"/>
      <c r="P5546" s="67"/>
    </row>
    <row r="5547" spans="15:16" x14ac:dyDescent="0.2">
      <c r="O5547" s="67"/>
      <c r="P5547" s="67"/>
    </row>
    <row r="5548" spans="15:16" x14ac:dyDescent="0.2">
      <c r="O5548" s="67"/>
      <c r="P5548" s="67"/>
    </row>
    <row r="5549" spans="15:16" x14ac:dyDescent="0.2">
      <c r="O5549" s="67"/>
      <c r="P5549" s="67"/>
    </row>
    <row r="5550" spans="15:16" x14ac:dyDescent="0.2">
      <c r="O5550" s="67"/>
      <c r="P5550" s="67"/>
    </row>
    <row r="5551" spans="15:16" x14ac:dyDescent="0.2">
      <c r="O5551" s="67"/>
      <c r="P5551" s="67"/>
    </row>
    <row r="5552" spans="15:16" x14ac:dyDescent="0.2">
      <c r="O5552" s="67"/>
      <c r="P5552" s="67"/>
    </row>
    <row r="5553" spans="15:16" x14ac:dyDescent="0.2">
      <c r="O5553" s="67"/>
      <c r="P5553" s="67"/>
    </row>
    <row r="5554" spans="15:16" x14ac:dyDescent="0.2">
      <c r="O5554" s="67"/>
      <c r="P5554" s="67"/>
    </row>
    <row r="5555" spans="15:16" x14ac:dyDescent="0.2">
      <c r="O5555" s="67"/>
      <c r="P5555" s="67"/>
    </row>
    <row r="5556" spans="15:16" x14ac:dyDescent="0.2">
      <c r="O5556" s="67"/>
      <c r="P5556" s="67"/>
    </row>
    <row r="5557" spans="15:16" x14ac:dyDescent="0.2">
      <c r="O5557" s="67"/>
      <c r="P5557" s="67"/>
    </row>
    <row r="5558" spans="15:16" x14ac:dyDescent="0.2">
      <c r="O5558" s="67"/>
      <c r="P5558" s="67"/>
    </row>
    <row r="5559" spans="15:16" x14ac:dyDescent="0.2">
      <c r="O5559" s="67"/>
      <c r="P5559" s="67"/>
    </row>
    <row r="5560" spans="15:16" x14ac:dyDescent="0.2">
      <c r="O5560" s="67"/>
      <c r="P5560" s="67"/>
    </row>
    <row r="5561" spans="15:16" x14ac:dyDescent="0.2">
      <c r="O5561" s="67"/>
      <c r="P5561" s="67"/>
    </row>
    <row r="5562" spans="15:16" x14ac:dyDescent="0.2">
      <c r="O5562" s="67"/>
      <c r="P5562" s="67"/>
    </row>
    <row r="5563" spans="15:16" x14ac:dyDescent="0.2">
      <c r="O5563" s="67"/>
      <c r="P5563" s="67"/>
    </row>
    <row r="5564" spans="15:16" x14ac:dyDescent="0.2">
      <c r="O5564" s="67"/>
      <c r="P5564" s="67"/>
    </row>
    <row r="5565" spans="15:16" x14ac:dyDescent="0.2">
      <c r="O5565" s="67"/>
      <c r="P5565" s="67"/>
    </row>
    <row r="5566" spans="15:16" x14ac:dyDescent="0.2">
      <c r="O5566" s="67"/>
      <c r="P5566" s="67"/>
    </row>
    <row r="5567" spans="15:16" x14ac:dyDescent="0.2">
      <c r="O5567" s="67"/>
      <c r="P5567" s="67"/>
    </row>
    <row r="5568" spans="15:16" x14ac:dyDescent="0.2">
      <c r="O5568" s="67"/>
      <c r="P5568" s="67"/>
    </row>
    <row r="5569" spans="15:16" x14ac:dyDescent="0.2">
      <c r="O5569" s="67"/>
      <c r="P5569" s="67"/>
    </row>
    <row r="5570" spans="15:16" x14ac:dyDescent="0.2">
      <c r="O5570" s="67"/>
      <c r="P5570" s="67"/>
    </row>
    <row r="5571" spans="15:16" x14ac:dyDescent="0.2">
      <c r="O5571" s="67"/>
      <c r="P5571" s="67"/>
    </row>
    <row r="5572" spans="15:16" x14ac:dyDescent="0.2">
      <c r="O5572" s="67"/>
      <c r="P5572" s="67"/>
    </row>
    <row r="5573" spans="15:16" x14ac:dyDescent="0.2">
      <c r="O5573" s="67"/>
      <c r="P5573" s="67"/>
    </row>
    <row r="5574" spans="15:16" x14ac:dyDescent="0.2">
      <c r="O5574" s="67"/>
      <c r="P5574" s="67"/>
    </row>
    <row r="5575" spans="15:16" x14ac:dyDescent="0.2">
      <c r="O5575" s="67"/>
      <c r="P5575" s="67"/>
    </row>
    <row r="5576" spans="15:16" x14ac:dyDescent="0.2">
      <c r="O5576" s="67"/>
      <c r="P5576" s="67"/>
    </row>
    <row r="5577" spans="15:16" x14ac:dyDescent="0.2">
      <c r="O5577" s="67"/>
      <c r="P5577" s="67"/>
    </row>
    <row r="5578" spans="15:16" x14ac:dyDescent="0.2">
      <c r="O5578" s="67"/>
      <c r="P5578" s="67"/>
    </row>
    <row r="5579" spans="15:16" x14ac:dyDescent="0.2">
      <c r="O5579" s="67"/>
      <c r="P5579" s="67"/>
    </row>
    <row r="5580" spans="15:16" x14ac:dyDescent="0.2">
      <c r="O5580" s="67"/>
      <c r="P5580" s="67"/>
    </row>
    <row r="5581" spans="15:16" x14ac:dyDescent="0.2">
      <c r="O5581" s="67"/>
      <c r="P5581" s="67"/>
    </row>
    <row r="5582" spans="15:16" x14ac:dyDescent="0.2">
      <c r="O5582" s="67"/>
      <c r="P5582" s="67"/>
    </row>
    <row r="5583" spans="15:16" x14ac:dyDescent="0.2">
      <c r="O5583" s="67"/>
      <c r="P5583" s="67"/>
    </row>
    <row r="5584" spans="15:16" x14ac:dyDescent="0.2">
      <c r="O5584" s="67"/>
      <c r="P5584" s="67"/>
    </row>
    <row r="5585" spans="15:16" x14ac:dyDescent="0.2">
      <c r="O5585" s="67"/>
      <c r="P5585" s="67"/>
    </row>
    <row r="5586" spans="15:16" x14ac:dyDescent="0.2">
      <c r="O5586" s="67"/>
      <c r="P5586" s="67"/>
    </row>
    <row r="5587" spans="15:16" x14ac:dyDescent="0.2">
      <c r="O5587" s="67"/>
      <c r="P5587" s="67"/>
    </row>
    <row r="5588" spans="15:16" x14ac:dyDescent="0.2">
      <c r="O5588" s="67"/>
      <c r="P5588" s="67"/>
    </row>
    <row r="5589" spans="15:16" x14ac:dyDescent="0.2">
      <c r="O5589" s="67"/>
      <c r="P5589" s="67"/>
    </row>
    <row r="5590" spans="15:16" x14ac:dyDescent="0.2">
      <c r="O5590" s="67"/>
      <c r="P5590" s="67"/>
    </row>
    <row r="5591" spans="15:16" x14ac:dyDescent="0.2">
      <c r="O5591" s="67"/>
      <c r="P5591" s="67"/>
    </row>
    <row r="5592" spans="15:16" x14ac:dyDescent="0.2">
      <c r="O5592" s="67"/>
      <c r="P5592" s="67"/>
    </row>
    <row r="5593" spans="15:16" x14ac:dyDescent="0.2">
      <c r="O5593" s="67"/>
      <c r="P5593" s="67"/>
    </row>
    <row r="5594" spans="15:16" x14ac:dyDescent="0.2">
      <c r="O5594" s="67"/>
      <c r="P5594" s="67"/>
    </row>
    <row r="5595" spans="15:16" x14ac:dyDescent="0.2">
      <c r="O5595" s="67"/>
      <c r="P5595" s="67"/>
    </row>
    <row r="5596" spans="15:16" x14ac:dyDescent="0.2">
      <c r="O5596" s="67"/>
      <c r="P5596" s="67"/>
    </row>
    <row r="5597" spans="15:16" x14ac:dyDescent="0.2">
      <c r="O5597" s="67"/>
      <c r="P5597" s="67"/>
    </row>
    <row r="5598" spans="15:16" x14ac:dyDescent="0.2">
      <c r="O5598" s="67"/>
      <c r="P5598" s="67"/>
    </row>
    <row r="5599" spans="15:16" x14ac:dyDescent="0.2">
      <c r="O5599" s="67"/>
      <c r="P5599" s="67"/>
    </row>
    <row r="5600" spans="15:16" x14ac:dyDescent="0.2">
      <c r="O5600" s="67"/>
      <c r="P5600" s="67"/>
    </row>
    <row r="5601" spans="15:16" x14ac:dyDescent="0.2">
      <c r="O5601" s="67"/>
      <c r="P5601" s="67"/>
    </row>
    <row r="5602" spans="15:16" x14ac:dyDescent="0.2">
      <c r="O5602" s="67"/>
      <c r="P5602" s="67"/>
    </row>
    <row r="5603" spans="15:16" x14ac:dyDescent="0.2">
      <c r="O5603" s="67"/>
      <c r="P5603" s="67"/>
    </row>
    <row r="5604" spans="15:16" x14ac:dyDescent="0.2">
      <c r="O5604" s="67"/>
      <c r="P5604" s="67"/>
    </row>
    <row r="5605" spans="15:16" x14ac:dyDescent="0.2">
      <c r="O5605" s="67"/>
      <c r="P5605" s="67"/>
    </row>
    <row r="5606" spans="15:16" x14ac:dyDescent="0.2">
      <c r="O5606" s="67"/>
      <c r="P5606" s="67"/>
    </row>
    <row r="5607" spans="15:16" x14ac:dyDescent="0.2">
      <c r="O5607" s="67"/>
      <c r="P5607" s="67"/>
    </row>
    <row r="5608" spans="15:16" x14ac:dyDescent="0.2">
      <c r="O5608" s="67"/>
      <c r="P5608" s="67"/>
    </row>
    <row r="5609" spans="15:16" x14ac:dyDescent="0.2">
      <c r="O5609" s="67"/>
      <c r="P5609" s="67"/>
    </row>
    <row r="5610" spans="15:16" x14ac:dyDescent="0.2">
      <c r="O5610" s="67"/>
      <c r="P5610" s="67"/>
    </row>
    <row r="5611" spans="15:16" x14ac:dyDescent="0.2">
      <c r="O5611" s="67"/>
      <c r="P5611" s="67"/>
    </row>
    <row r="5612" spans="15:16" x14ac:dyDescent="0.2">
      <c r="O5612" s="67"/>
      <c r="P5612" s="67"/>
    </row>
    <row r="5613" spans="15:16" x14ac:dyDescent="0.2">
      <c r="O5613" s="67"/>
      <c r="P5613" s="67"/>
    </row>
    <row r="5614" spans="15:16" x14ac:dyDescent="0.2">
      <c r="O5614" s="67"/>
      <c r="P5614" s="67"/>
    </row>
    <row r="5615" spans="15:16" x14ac:dyDescent="0.2">
      <c r="O5615" s="67"/>
      <c r="P5615" s="67"/>
    </row>
    <row r="5616" spans="15:16" x14ac:dyDescent="0.2">
      <c r="O5616" s="67"/>
      <c r="P5616" s="67"/>
    </row>
    <row r="5617" spans="15:16" x14ac:dyDescent="0.2">
      <c r="O5617" s="67"/>
      <c r="P5617" s="67"/>
    </row>
    <row r="5618" spans="15:16" x14ac:dyDescent="0.2">
      <c r="O5618" s="67"/>
      <c r="P5618" s="67"/>
    </row>
    <row r="5619" spans="15:16" x14ac:dyDescent="0.2">
      <c r="O5619" s="67"/>
      <c r="P5619" s="67"/>
    </row>
    <row r="5620" spans="15:16" x14ac:dyDescent="0.2">
      <c r="O5620" s="67"/>
      <c r="P5620" s="67"/>
    </row>
    <row r="5621" spans="15:16" x14ac:dyDescent="0.2">
      <c r="O5621" s="67"/>
      <c r="P5621" s="67"/>
    </row>
    <row r="5622" spans="15:16" x14ac:dyDescent="0.2">
      <c r="O5622" s="67"/>
      <c r="P5622" s="67"/>
    </row>
    <row r="5623" spans="15:16" x14ac:dyDescent="0.2">
      <c r="O5623" s="67"/>
      <c r="P5623" s="67"/>
    </row>
    <row r="5624" spans="15:16" x14ac:dyDescent="0.2">
      <c r="O5624" s="67"/>
      <c r="P5624" s="67"/>
    </row>
    <row r="5625" spans="15:16" x14ac:dyDescent="0.2">
      <c r="O5625" s="67"/>
      <c r="P5625" s="67"/>
    </row>
    <row r="5626" spans="15:16" x14ac:dyDescent="0.2">
      <c r="O5626" s="67"/>
      <c r="P5626" s="67"/>
    </row>
    <row r="5627" spans="15:16" x14ac:dyDescent="0.2">
      <c r="O5627" s="67"/>
      <c r="P5627" s="67"/>
    </row>
    <row r="5628" spans="15:16" x14ac:dyDescent="0.2">
      <c r="O5628" s="67"/>
      <c r="P5628" s="67"/>
    </row>
    <row r="5629" spans="15:16" x14ac:dyDescent="0.2">
      <c r="O5629" s="67"/>
      <c r="P5629" s="67"/>
    </row>
    <row r="5630" spans="15:16" x14ac:dyDescent="0.2">
      <c r="O5630" s="67"/>
      <c r="P5630" s="67"/>
    </row>
    <row r="5631" spans="15:16" x14ac:dyDescent="0.2">
      <c r="O5631" s="67"/>
      <c r="P5631" s="67"/>
    </row>
    <row r="5632" spans="15:16" x14ac:dyDescent="0.2">
      <c r="O5632" s="67"/>
      <c r="P5632" s="67"/>
    </row>
    <row r="5633" spans="15:16" x14ac:dyDescent="0.2">
      <c r="O5633" s="67"/>
      <c r="P5633" s="67"/>
    </row>
    <row r="5634" spans="15:16" x14ac:dyDescent="0.2">
      <c r="O5634" s="67"/>
      <c r="P5634" s="67"/>
    </row>
    <row r="5635" spans="15:16" x14ac:dyDescent="0.2">
      <c r="O5635" s="67"/>
      <c r="P5635" s="67"/>
    </row>
    <row r="5636" spans="15:16" x14ac:dyDescent="0.2">
      <c r="O5636" s="67"/>
      <c r="P5636" s="67"/>
    </row>
    <row r="5637" spans="15:16" x14ac:dyDescent="0.2">
      <c r="O5637" s="67"/>
      <c r="P5637" s="67"/>
    </row>
    <row r="5638" spans="15:16" x14ac:dyDescent="0.2">
      <c r="O5638" s="67"/>
      <c r="P5638" s="67"/>
    </row>
    <row r="5639" spans="15:16" x14ac:dyDescent="0.2">
      <c r="O5639" s="67"/>
      <c r="P5639" s="67"/>
    </row>
    <row r="5640" spans="15:16" x14ac:dyDescent="0.2">
      <c r="O5640" s="67"/>
      <c r="P5640" s="67"/>
    </row>
    <row r="5641" spans="15:16" x14ac:dyDescent="0.2">
      <c r="O5641" s="67"/>
      <c r="P5641" s="67"/>
    </row>
    <row r="5642" spans="15:16" x14ac:dyDescent="0.2">
      <c r="O5642" s="67"/>
      <c r="P5642" s="67"/>
    </row>
    <row r="5643" spans="15:16" x14ac:dyDescent="0.2">
      <c r="O5643" s="67"/>
      <c r="P5643" s="67"/>
    </row>
    <row r="5644" spans="15:16" x14ac:dyDescent="0.2">
      <c r="O5644" s="67"/>
      <c r="P5644" s="67"/>
    </row>
    <row r="5645" spans="15:16" x14ac:dyDescent="0.2">
      <c r="O5645" s="67"/>
      <c r="P5645" s="67"/>
    </row>
    <row r="5646" spans="15:16" x14ac:dyDescent="0.2">
      <c r="O5646" s="67"/>
      <c r="P5646" s="67"/>
    </row>
    <row r="5647" spans="15:16" x14ac:dyDescent="0.2">
      <c r="O5647" s="67"/>
      <c r="P5647" s="67"/>
    </row>
    <row r="5648" spans="15:16" x14ac:dyDescent="0.2">
      <c r="O5648" s="67"/>
      <c r="P5648" s="67"/>
    </row>
    <row r="5649" spans="15:16" x14ac:dyDescent="0.2">
      <c r="O5649" s="67"/>
      <c r="P5649" s="67"/>
    </row>
    <row r="5650" spans="15:16" x14ac:dyDescent="0.2">
      <c r="O5650" s="67"/>
      <c r="P5650" s="67"/>
    </row>
    <row r="5651" spans="15:16" x14ac:dyDescent="0.2">
      <c r="O5651" s="67"/>
      <c r="P5651" s="67"/>
    </row>
    <row r="5652" spans="15:16" x14ac:dyDescent="0.2">
      <c r="O5652" s="67"/>
      <c r="P5652" s="67"/>
    </row>
    <row r="5653" spans="15:16" x14ac:dyDescent="0.2">
      <c r="O5653" s="67"/>
      <c r="P5653" s="67"/>
    </row>
    <row r="5654" spans="15:16" x14ac:dyDescent="0.2">
      <c r="O5654" s="67"/>
      <c r="P5654" s="67"/>
    </row>
    <row r="5655" spans="15:16" x14ac:dyDescent="0.2">
      <c r="O5655" s="67"/>
      <c r="P5655" s="67"/>
    </row>
    <row r="5656" spans="15:16" x14ac:dyDescent="0.2">
      <c r="O5656" s="67"/>
      <c r="P5656" s="67"/>
    </row>
    <row r="5657" spans="15:16" x14ac:dyDescent="0.2">
      <c r="O5657" s="67"/>
      <c r="P5657" s="67"/>
    </row>
    <row r="5658" spans="15:16" x14ac:dyDescent="0.2">
      <c r="O5658" s="67"/>
      <c r="P5658" s="67"/>
    </row>
    <row r="5659" spans="15:16" x14ac:dyDescent="0.2">
      <c r="O5659" s="67"/>
      <c r="P5659" s="67"/>
    </row>
    <row r="5660" spans="15:16" x14ac:dyDescent="0.2">
      <c r="O5660" s="67"/>
      <c r="P5660" s="67"/>
    </row>
    <row r="5661" spans="15:16" x14ac:dyDescent="0.2">
      <c r="O5661" s="67"/>
      <c r="P5661" s="67"/>
    </row>
    <row r="5662" spans="15:16" x14ac:dyDescent="0.2">
      <c r="O5662" s="67"/>
      <c r="P5662" s="67"/>
    </row>
    <row r="5663" spans="15:16" x14ac:dyDescent="0.2">
      <c r="O5663" s="67"/>
      <c r="P5663" s="67"/>
    </row>
    <row r="5664" spans="15:16" x14ac:dyDescent="0.2">
      <c r="O5664" s="67"/>
      <c r="P5664" s="67"/>
    </row>
    <row r="5665" spans="15:16" x14ac:dyDescent="0.2">
      <c r="O5665" s="67"/>
      <c r="P5665" s="67"/>
    </row>
    <row r="5666" spans="15:16" x14ac:dyDescent="0.2">
      <c r="O5666" s="67"/>
      <c r="P5666" s="67"/>
    </row>
    <row r="5667" spans="15:16" x14ac:dyDescent="0.2">
      <c r="O5667" s="67"/>
      <c r="P5667" s="67"/>
    </row>
    <row r="5668" spans="15:16" x14ac:dyDescent="0.2">
      <c r="O5668" s="67"/>
      <c r="P5668" s="67"/>
    </row>
    <row r="5669" spans="15:16" x14ac:dyDescent="0.2">
      <c r="O5669" s="67"/>
      <c r="P5669" s="67"/>
    </row>
    <row r="5670" spans="15:16" x14ac:dyDescent="0.2">
      <c r="O5670" s="67"/>
      <c r="P5670" s="67"/>
    </row>
    <row r="5671" spans="15:16" x14ac:dyDescent="0.2">
      <c r="O5671" s="67"/>
      <c r="P5671" s="67"/>
    </row>
    <row r="5672" spans="15:16" x14ac:dyDescent="0.2">
      <c r="O5672" s="67"/>
      <c r="P5672" s="67"/>
    </row>
    <row r="5673" spans="15:16" x14ac:dyDescent="0.2">
      <c r="O5673" s="67"/>
      <c r="P5673" s="67"/>
    </row>
    <row r="5674" spans="15:16" x14ac:dyDescent="0.2">
      <c r="O5674" s="67"/>
      <c r="P5674" s="67"/>
    </row>
    <row r="5675" spans="15:16" x14ac:dyDescent="0.2">
      <c r="O5675" s="67"/>
      <c r="P5675" s="67"/>
    </row>
    <row r="5676" spans="15:16" x14ac:dyDescent="0.2">
      <c r="O5676" s="67"/>
      <c r="P5676" s="67"/>
    </row>
    <row r="5677" spans="15:16" x14ac:dyDescent="0.2">
      <c r="O5677" s="67"/>
      <c r="P5677" s="67"/>
    </row>
    <row r="5678" spans="15:16" x14ac:dyDescent="0.2">
      <c r="O5678" s="67"/>
      <c r="P5678" s="67"/>
    </row>
    <row r="5679" spans="15:16" x14ac:dyDescent="0.2">
      <c r="O5679" s="67"/>
      <c r="P5679" s="67"/>
    </row>
    <row r="5680" spans="15:16" x14ac:dyDescent="0.2">
      <c r="O5680" s="67"/>
      <c r="P5680" s="67"/>
    </row>
    <row r="5681" spans="15:16" x14ac:dyDescent="0.2">
      <c r="O5681" s="67"/>
      <c r="P5681" s="67"/>
    </row>
    <row r="5682" spans="15:16" x14ac:dyDescent="0.2">
      <c r="O5682" s="67"/>
      <c r="P5682" s="67"/>
    </row>
    <row r="5683" spans="15:16" x14ac:dyDescent="0.2">
      <c r="O5683" s="67"/>
      <c r="P5683" s="67"/>
    </row>
    <row r="5684" spans="15:16" x14ac:dyDescent="0.2">
      <c r="O5684" s="67"/>
      <c r="P5684" s="67"/>
    </row>
    <row r="5685" spans="15:16" x14ac:dyDescent="0.2">
      <c r="O5685" s="67"/>
      <c r="P5685" s="67"/>
    </row>
    <row r="5686" spans="15:16" x14ac:dyDescent="0.2">
      <c r="O5686" s="67"/>
      <c r="P5686" s="67"/>
    </row>
    <row r="5687" spans="15:16" x14ac:dyDescent="0.2">
      <c r="O5687" s="67"/>
      <c r="P5687" s="67"/>
    </row>
    <row r="5688" spans="15:16" x14ac:dyDescent="0.2">
      <c r="O5688" s="67"/>
      <c r="P5688" s="67"/>
    </row>
    <row r="5689" spans="15:16" x14ac:dyDescent="0.2">
      <c r="O5689" s="67"/>
      <c r="P5689" s="67"/>
    </row>
    <row r="5690" spans="15:16" x14ac:dyDescent="0.2">
      <c r="O5690" s="67"/>
      <c r="P5690" s="67"/>
    </row>
    <row r="5691" spans="15:16" x14ac:dyDescent="0.2">
      <c r="O5691" s="67"/>
      <c r="P5691" s="67"/>
    </row>
    <row r="5692" spans="15:16" x14ac:dyDescent="0.2">
      <c r="O5692" s="67"/>
      <c r="P5692" s="67"/>
    </row>
    <row r="5693" spans="15:16" x14ac:dyDescent="0.2">
      <c r="O5693" s="67"/>
      <c r="P5693" s="67"/>
    </row>
    <row r="5694" spans="15:16" x14ac:dyDescent="0.2">
      <c r="O5694" s="67"/>
      <c r="P5694" s="67"/>
    </row>
    <row r="5695" spans="15:16" x14ac:dyDescent="0.2">
      <c r="O5695" s="67"/>
      <c r="P5695" s="67"/>
    </row>
    <row r="5696" spans="15:16" x14ac:dyDescent="0.2">
      <c r="O5696" s="67"/>
      <c r="P5696" s="67"/>
    </row>
    <row r="5697" spans="15:16" x14ac:dyDescent="0.2">
      <c r="O5697" s="67"/>
      <c r="P5697" s="67"/>
    </row>
    <row r="5698" spans="15:16" x14ac:dyDescent="0.2">
      <c r="O5698" s="67"/>
      <c r="P5698" s="67"/>
    </row>
    <row r="5699" spans="15:16" x14ac:dyDescent="0.2">
      <c r="O5699" s="67"/>
      <c r="P5699" s="67"/>
    </row>
    <row r="5700" spans="15:16" x14ac:dyDescent="0.2">
      <c r="O5700" s="67"/>
      <c r="P5700" s="67"/>
    </row>
    <row r="5701" spans="15:16" x14ac:dyDescent="0.2">
      <c r="O5701" s="67"/>
      <c r="P5701" s="67"/>
    </row>
    <row r="5702" spans="15:16" x14ac:dyDescent="0.2">
      <c r="O5702" s="67"/>
      <c r="P5702" s="67"/>
    </row>
    <row r="5703" spans="15:16" x14ac:dyDescent="0.2">
      <c r="O5703" s="67"/>
      <c r="P5703" s="67"/>
    </row>
    <row r="5704" spans="15:16" x14ac:dyDescent="0.2">
      <c r="O5704" s="67"/>
      <c r="P5704" s="67"/>
    </row>
    <row r="5705" spans="15:16" x14ac:dyDescent="0.2">
      <c r="O5705" s="67"/>
      <c r="P5705" s="67"/>
    </row>
    <row r="5706" spans="15:16" x14ac:dyDescent="0.2">
      <c r="O5706" s="67"/>
      <c r="P5706" s="67"/>
    </row>
    <row r="5707" spans="15:16" x14ac:dyDescent="0.2">
      <c r="O5707" s="67"/>
      <c r="P5707" s="67"/>
    </row>
    <row r="5708" spans="15:16" x14ac:dyDescent="0.2">
      <c r="O5708" s="67"/>
      <c r="P5708" s="67"/>
    </row>
    <row r="5709" spans="15:16" x14ac:dyDescent="0.2">
      <c r="O5709" s="67"/>
      <c r="P5709" s="67"/>
    </row>
    <row r="5710" spans="15:16" x14ac:dyDescent="0.2">
      <c r="O5710" s="67"/>
      <c r="P5710" s="67"/>
    </row>
    <row r="5711" spans="15:16" x14ac:dyDescent="0.2">
      <c r="O5711" s="67"/>
      <c r="P5711" s="67"/>
    </row>
    <row r="5712" spans="15:16" x14ac:dyDescent="0.2">
      <c r="O5712" s="67"/>
      <c r="P5712" s="67"/>
    </row>
    <row r="5713" spans="15:16" x14ac:dyDescent="0.2">
      <c r="O5713" s="67"/>
      <c r="P5713" s="67"/>
    </row>
    <row r="5714" spans="15:16" x14ac:dyDescent="0.2">
      <c r="O5714" s="67"/>
      <c r="P5714" s="67"/>
    </row>
    <row r="5715" spans="15:16" x14ac:dyDescent="0.2">
      <c r="O5715" s="67"/>
      <c r="P5715" s="67"/>
    </row>
    <row r="5716" spans="15:16" x14ac:dyDescent="0.2">
      <c r="O5716" s="67"/>
      <c r="P5716" s="67"/>
    </row>
    <row r="5717" spans="15:16" x14ac:dyDescent="0.2">
      <c r="O5717" s="67"/>
      <c r="P5717" s="67"/>
    </row>
    <row r="5718" spans="15:16" x14ac:dyDescent="0.2">
      <c r="O5718" s="67"/>
      <c r="P5718" s="67"/>
    </row>
    <row r="5719" spans="15:16" x14ac:dyDescent="0.2">
      <c r="O5719" s="67"/>
      <c r="P5719" s="67"/>
    </row>
    <row r="5720" spans="15:16" x14ac:dyDescent="0.2">
      <c r="O5720" s="67"/>
      <c r="P5720" s="67"/>
    </row>
    <row r="5721" spans="15:16" x14ac:dyDescent="0.2">
      <c r="O5721" s="67"/>
      <c r="P5721" s="67"/>
    </row>
    <row r="5722" spans="15:16" x14ac:dyDescent="0.2">
      <c r="O5722" s="67"/>
      <c r="P5722" s="67"/>
    </row>
    <row r="5723" spans="15:16" x14ac:dyDescent="0.2">
      <c r="O5723" s="67"/>
      <c r="P5723" s="67"/>
    </row>
    <row r="5724" spans="15:16" x14ac:dyDescent="0.2">
      <c r="O5724" s="67"/>
      <c r="P5724" s="67"/>
    </row>
    <row r="5725" spans="15:16" x14ac:dyDescent="0.2">
      <c r="O5725" s="67"/>
      <c r="P5725" s="67"/>
    </row>
    <row r="5726" spans="15:16" x14ac:dyDescent="0.2">
      <c r="O5726" s="67"/>
      <c r="P5726" s="67"/>
    </row>
    <row r="5727" spans="15:16" x14ac:dyDescent="0.2">
      <c r="O5727" s="67"/>
      <c r="P5727" s="67"/>
    </row>
    <row r="5728" spans="15:16" x14ac:dyDescent="0.2">
      <c r="O5728" s="67"/>
      <c r="P5728" s="67"/>
    </row>
    <row r="5729" spans="15:16" x14ac:dyDescent="0.2">
      <c r="O5729" s="67"/>
      <c r="P5729" s="67"/>
    </row>
    <row r="5730" spans="15:16" x14ac:dyDescent="0.2">
      <c r="O5730" s="67"/>
      <c r="P5730" s="67"/>
    </row>
    <row r="5731" spans="15:16" x14ac:dyDescent="0.2">
      <c r="O5731" s="67"/>
      <c r="P5731" s="67"/>
    </row>
    <row r="5732" spans="15:16" x14ac:dyDescent="0.2">
      <c r="O5732" s="67"/>
      <c r="P5732" s="67"/>
    </row>
    <row r="5733" spans="15:16" x14ac:dyDescent="0.2">
      <c r="O5733" s="67"/>
      <c r="P5733" s="67"/>
    </row>
    <row r="5734" spans="15:16" x14ac:dyDescent="0.2">
      <c r="O5734" s="67"/>
      <c r="P5734" s="67"/>
    </row>
    <row r="5735" spans="15:16" x14ac:dyDescent="0.2">
      <c r="O5735" s="67"/>
      <c r="P5735" s="67"/>
    </row>
    <row r="5736" spans="15:16" x14ac:dyDescent="0.2">
      <c r="O5736" s="67"/>
      <c r="P5736" s="67"/>
    </row>
    <row r="5737" spans="15:16" x14ac:dyDescent="0.2">
      <c r="O5737" s="67"/>
      <c r="P5737" s="67"/>
    </row>
    <row r="5738" spans="15:16" x14ac:dyDescent="0.2">
      <c r="O5738" s="67"/>
      <c r="P5738" s="67"/>
    </row>
    <row r="5739" spans="15:16" x14ac:dyDescent="0.2">
      <c r="O5739" s="67"/>
      <c r="P5739" s="67"/>
    </row>
    <row r="5740" spans="15:16" x14ac:dyDescent="0.2">
      <c r="O5740" s="67"/>
      <c r="P5740" s="67"/>
    </row>
    <row r="5741" spans="15:16" x14ac:dyDescent="0.2">
      <c r="O5741" s="67"/>
      <c r="P5741" s="67"/>
    </row>
    <row r="5742" spans="15:16" x14ac:dyDescent="0.2">
      <c r="O5742" s="67"/>
      <c r="P5742" s="67"/>
    </row>
    <row r="5743" spans="15:16" x14ac:dyDescent="0.2">
      <c r="O5743" s="67"/>
      <c r="P5743" s="67"/>
    </row>
    <row r="5744" spans="15:16" x14ac:dyDescent="0.2">
      <c r="O5744" s="67"/>
      <c r="P5744" s="67"/>
    </row>
    <row r="5745" spans="15:16" x14ac:dyDescent="0.2">
      <c r="O5745" s="67"/>
      <c r="P5745" s="67"/>
    </row>
    <row r="5746" spans="15:16" x14ac:dyDescent="0.2">
      <c r="O5746" s="67"/>
      <c r="P5746" s="67"/>
    </row>
    <row r="5747" spans="15:16" x14ac:dyDescent="0.2">
      <c r="O5747" s="67"/>
      <c r="P5747" s="67"/>
    </row>
    <row r="5748" spans="15:16" x14ac:dyDescent="0.2">
      <c r="O5748" s="67"/>
      <c r="P5748" s="67"/>
    </row>
    <row r="5749" spans="15:16" x14ac:dyDescent="0.2">
      <c r="O5749" s="67"/>
      <c r="P5749" s="67"/>
    </row>
    <row r="5750" spans="15:16" x14ac:dyDescent="0.2">
      <c r="O5750" s="67"/>
      <c r="P5750" s="67"/>
    </row>
    <row r="5751" spans="15:16" x14ac:dyDescent="0.2">
      <c r="O5751" s="67"/>
      <c r="P5751" s="67"/>
    </row>
    <row r="5752" spans="15:16" x14ac:dyDescent="0.2">
      <c r="O5752" s="67"/>
      <c r="P5752" s="67"/>
    </row>
    <row r="5753" spans="15:16" x14ac:dyDescent="0.2">
      <c r="O5753" s="67"/>
      <c r="P5753" s="67"/>
    </row>
    <row r="5754" spans="15:16" x14ac:dyDescent="0.2">
      <c r="O5754" s="67"/>
      <c r="P5754" s="67"/>
    </row>
    <row r="5755" spans="15:16" x14ac:dyDescent="0.2">
      <c r="O5755" s="67"/>
      <c r="P5755" s="67"/>
    </row>
    <row r="5756" spans="15:16" x14ac:dyDescent="0.2">
      <c r="O5756" s="67"/>
      <c r="P5756" s="67"/>
    </row>
    <row r="5757" spans="15:16" x14ac:dyDescent="0.2">
      <c r="O5757" s="67"/>
      <c r="P5757" s="67"/>
    </row>
    <row r="5758" spans="15:16" x14ac:dyDescent="0.2">
      <c r="O5758" s="67"/>
      <c r="P5758" s="67"/>
    </row>
    <row r="5759" spans="15:16" x14ac:dyDescent="0.2">
      <c r="O5759" s="67"/>
      <c r="P5759" s="67"/>
    </row>
    <row r="5760" spans="15:16" x14ac:dyDescent="0.2">
      <c r="O5760" s="67"/>
      <c r="P5760" s="67"/>
    </row>
    <row r="5761" spans="15:16" x14ac:dyDescent="0.2">
      <c r="O5761" s="67"/>
      <c r="P5761" s="67"/>
    </row>
    <row r="5762" spans="15:16" x14ac:dyDescent="0.2">
      <c r="O5762" s="67"/>
      <c r="P5762" s="67"/>
    </row>
    <row r="5763" spans="15:16" x14ac:dyDescent="0.2">
      <c r="O5763" s="67"/>
      <c r="P5763" s="67"/>
    </row>
    <row r="5764" spans="15:16" x14ac:dyDescent="0.2">
      <c r="O5764" s="67"/>
      <c r="P5764" s="67"/>
    </row>
    <row r="5765" spans="15:16" x14ac:dyDescent="0.2">
      <c r="O5765" s="67"/>
      <c r="P5765" s="67"/>
    </row>
    <row r="5766" spans="15:16" x14ac:dyDescent="0.2">
      <c r="O5766" s="67"/>
      <c r="P5766" s="67"/>
    </row>
    <row r="5767" spans="15:16" x14ac:dyDescent="0.2">
      <c r="O5767" s="67"/>
      <c r="P5767" s="67"/>
    </row>
    <row r="5768" spans="15:16" x14ac:dyDescent="0.2">
      <c r="O5768" s="67"/>
      <c r="P5768" s="67"/>
    </row>
    <row r="5769" spans="15:16" x14ac:dyDescent="0.2">
      <c r="O5769" s="67"/>
      <c r="P5769" s="67"/>
    </row>
    <row r="5770" spans="15:16" x14ac:dyDescent="0.2">
      <c r="O5770" s="67"/>
      <c r="P5770" s="67"/>
    </row>
    <row r="5771" spans="15:16" x14ac:dyDescent="0.2">
      <c r="O5771" s="67"/>
      <c r="P5771" s="67"/>
    </row>
    <row r="5772" spans="15:16" x14ac:dyDescent="0.2">
      <c r="O5772" s="67"/>
      <c r="P5772" s="67"/>
    </row>
    <row r="5773" spans="15:16" x14ac:dyDescent="0.2">
      <c r="O5773" s="67"/>
      <c r="P5773" s="67"/>
    </row>
    <row r="5774" spans="15:16" x14ac:dyDescent="0.2">
      <c r="O5774" s="67"/>
      <c r="P5774" s="67"/>
    </row>
    <row r="5775" spans="15:16" x14ac:dyDescent="0.2">
      <c r="O5775" s="67"/>
      <c r="P5775" s="67"/>
    </row>
    <row r="5776" spans="15:16" x14ac:dyDescent="0.2">
      <c r="O5776" s="67"/>
      <c r="P5776" s="67"/>
    </row>
    <row r="5777" spans="15:16" x14ac:dyDescent="0.2">
      <c r="O5777" s="67"/>
      <c r="P5777" s="67"/>
    </row>
    <row r="5778" spans="15:16" x14ac:dyDescent="0.2">
      <c r="O5778" s="67"/>
      <c r="P5778" s="67"/>
    </row>
    <row r="5779" spans="15:16" x14ac:dyDescent="0.2">
      <c r="O5779" s="67"/>
      <c r="P5779" s="67"/>
    </row>
    <row r="5780" spans="15:16" x14ac:dyDescent="0.2">
      <c r="O5780" s="67"/>
      <c r="P5780" s="67"/>
    </row>
    <row r="5781" spans="15:16" x14ac:dyDescent="0.2">
      <c r="O5781" s="67"/>
      <c r="P5781" s="67"/>
    </row>
    <row r="5782" spans="15:16" x14ac:dyDescent="0.2">
      <c r="O5782" s="67"/>
      <c r="P5782" s="67"/>
    </row>
    <row r="5783" spans="15:16" x14ac:dyDescent="0.2">
      <c r="O5783" s="67"/>
      <c r="P5783" s="67"/>
    </row>
    <row r="5784" spans="15:16" x14ac:dyDescent="0.2">
      <c r="O5784" s="67"/>
      <c r="P5784" s="67"/>
    </row>
    <row r="5785" spans="15:16" x14ac:dyDescent="0.2">
      <c r="O5785" s="67"/>
      <c r="P5785" s="67"/>
    </row>
    <row r="5786" spans="15:16" x14ac:dyDescent="0.2">
      <c r="O5786" s="67"/>
      <c r="P5786" s="67"/>
    </row>
    <row r="5787" spans="15:16" x14ac:dyDescent="0.2">
      <c r="O5787" s="67"/>
      <c r="P5787" s="67"/>
    </row>
    <row r="5788" spans="15:16" x14ac:dyDescent="0.2">
      <c r="O5788" s="67"/>
      <c r="P5788" s="67"/>
    </row>
    <row r="5789" spans="15:16" x14ac:dyDescent="0.2">
      <c r="O5789" s="67"/>
      <c r="P5789" s="67"/>
    </row>
    <row r="5790" spans="15:16" x14ac:dyDescent="0.2">
      <c r="O5790" s="67"/>
      <c r="P5790" s="67"/>
    </row>
    <row r="5791" spans="15:16" x14ac:dyDescent="0.2">
      <c r="O5791" s="67"/>
      <c r="P5791" s="67"/>
    </row>
    <row r="5792" spans="15:16" x14ac:dyDescent="0.2">
      <c r="O5792" s="67"/>
      <c r="P5792" s="67"/>
    </row>
    <row r="5793" spans="15:16" x14ac:dyDescent="0.2">
      <c r="O5793" s="67"/>
      <c r="P5793" s="67"/>
    </row>
    <row r="5794" spans="15:16" x14ac:dyDescent="0.2">
      <c r="O5794" s="67"/>
      <c r="P5794" s="67"/>
    </row>
    <row r="5795" spans="15:16" x14ac:dyDescent="0.2">
      <c r="O5795" s="67"/>
      <c r="P5795" s="67"/>
    </row>
    <row r="5796" spans="15:16" x14ac:dyDescent="0.2">
      <c r="O5796" s="67"/>
      <c r="P5796" s="67"/>
    </row>
    <row r="5797" spans="15:16" x14ac:dyDescent="0.2">
      <c r="O5797" s="67"/>
      <c r="P5797" s="67"/>
    </row>
    <row r="5798" spans="15:16" x14ac:dyDescent="0.2">
      <c r="O5798" s="67"/>
      <c r="P5798" s="67"/>
    </row>
    <row r="5799" spans="15:16" x14ac:dyDescent="0.2">
      <c r="O5799" s="67"/>
      <c r="P5799" s="67"/>
    </row>
    <row r="5800" spans="15:16" x14ac:dyDescent="0.2">
      <c r="O5800" s="67"/>
      <c r="P5800" s="67"/>
    </row>
    <row r="5801" spans="15:16" x14ac:dyDescent="0.2">
      <c r="O5801" s="67"/>
      <c r="P5801" s="67"/>
    </row>
    <row r="5802" spans="15:16" x14ac:dyDescent="0.2">
      <c r="O5802" s="67"/>
      <c r="P5802" s="67"/>
    </row>
    <row r="5803" spans="15:16" x14ac:dyDescent="0.2">
      <c r="O5803" s="67"/>
      <c r="P5803" s="67"/>
    </row>
    <row r="5804" spans="15:16" x14ac:dyDescent="0.2">
      <c r="O5804" s="67"/>
      <c r="P5804" s="67"/>
    </row>
    <row r="5805" spans="15:16" x14ac:dyDescent="0.2">
      <c r="O5805" s="67"/>
      <c r="P5805" s="67"/>
    </row>
    <row r="5806" spans="15:16" x14ac:dyDescent="0.2">
      <c r="O5806" s="67"/>
      <c r="P5806" s="67"/>
    </row>
    <row r="5807" spans="15:16" x14ac:dyDescent="0.2">
      <c r="O5807" s="67"/>
      <c r="P5807" s="67"/>
    </row>
    <row r="5808" spans="15:16" x14ac:dyDescent="0.2">
      <c r="O5808" s="67"/>
      <c r="P5808" s="67"/>
    </row>
    <row r="5809" spans="15:16" x14ac:dyDescent="0.2">
      <c r="O5809" s="67"/>
      <c r="P5809" s="67"/>
    </row>
    <row r="5810" spans="15:16" x14ac:dyDescent="0.2">
      <c r="O5810" s="67"/>
      <c r="P5810" s="67"/>
    </row>
    <row r="5811" spans="15:16" x14ac:dyDescent="0.2">
      <c r="O5811" s="67"/>
      <c r="P5811" s="67"/>
    </row>
    <row r="5812" spans="15:16" x14ac:dyDescent="0.2">
      <c r="O5812" s="67"/>
      <c r="P5812" s="67"/>
    </row>
    <row r="5813" spans="15:16" x14ac:dyDescent="0.2">
      <c r="O5813" s="67"/>
      <c r="P5813" s="67"/>
    </row>
    <row r="5814" spans="15:16" x14ac:dyDescent="0.2">
      <c r="O5814" s="67"/>
      <c r="P5814" s="67"/>
    </row>
    <row r="5815" spans="15:16" x14ac:dyDescent="0.2">
      <c r="O5815" s="67"/>
      <c r="P5815" s="67"/>
    </row>
    <row r="5816" spans="15:16" x14ac:dyDescent="0.2">
      <c r="O5816" s="67"/>
      <c r="P5816" s="67"/>
    </row>
    <row r="5817" spans="15:16" x14ac:dyDescent="0.2">
      <c r="O5817" s="67"/>
      <c r="P5817" s="67"/>
    </row>
    <row r="5818" spans="15:16" x14ac:dyDescent="0.2">
      <c r="O5818" s="67"/>
      <c r="P5818" s="67"/>
    </row>
    <row r="5819" spans="15:16" x14ac:dyDescent="0.2">
      <c r="O5819" s="67"/>
      <c r="P5819" s="67"/>
    </row>
    <row r="5820" spans="15:16" x14ac:dyDescent="0.2">
      <c r="O5820" s="67"/>
      <c r="P5820" s="67"/>
    </row>
    <row r="5821" spans="15:16" x14ac:dyDescent="0.2">
      <c r="O5821" s="67"/>
      <c r="P5821" s="67"/>
    </row>
    <row r="5822" spans="15:16" x14ac:dyDescent="0.2">
      <c r="O5822" s="67"/>
      <c r="P5822" s="67"/>
    </row>
    <row r="5823" spans="15:16" x14ac:dyDescent="0.2">
      <c r="O5823" s="67"/>
      <c r="P5823" s="67"/>
    </row>
    <row r="5824" spans="15:16" x14ac:dyDescent="0.2">
      <c r="O5824" s="67"/>
      <c r="P5824" s="67"/>
    </row>
    <row r="5825" spans="15:16" x14ac:dyDescent="0.2">
      <c r="O5825" s="67"/>
      <c r="P5825" s="67"/>
    </row>
    <row r="5826" spans="15:16" x14ac:dyDescent="0.2">
      <c r="O5826" s="67"/>
      <c r="P5826" s="67"/>
    </row>
    <row r="5827" spans="15:16" x14ac:dyDescent="0.2">
      <c r="O5827" s="67"/>
      <c r="P5827" s="67"/>
    </row>
    <row r="5828" spans="15:16" x14ac:dyDescent="0.2">
      <c r="O5828" s="67"/>
      <c r="P5828" s="67"/>
    </row>
    <row r="5829" spans="15:16" x14ac:dyDescent="0.2">
      <c r="O5829" s="67"/>
      <c r="P5829" s="67"/>
    </row>
    <row r="5830" spans="15:16" x14ac:dyDescent="0.2">
      <c r="O5830" s="67"/>
      <c r="P5830" s="67"/>
    </row>
    <row r="5831" spans="15:16" x14ac:dyDescent="0.2">
      <c r="O5831" s="67"/>
      <c r="P5831" s="67"/>
    </row>
    <row r="5832" spans="15:16" x14ac:dyDescent="0.2">
      <c r="O5832" s="67"/>
      <c r="P5832" s="67"/>
    </row>
    <row r="5833" spans="15:16" x14ac:dyDescent="0.2">
      <c r="O5833" s="67"/>
      <c r="P5833" s="67"/>
    </row>
    <row r="5834" spans="15:16" x14ac:dyDescent="0.2">
      <c r="O5834" s="67"/>
      <c r="P5834" s="67"/>
    </row>
    <row r="5835" spans="15:16" x14ac:dyDescent="0.2">
      <c r="O5835" s="67"/>
      <c r="P5835" s="67"/>
    </row>
    <row r="5836" spans="15:16" x14ac:dyDescent="0.2">
      <c r="O5836" s="67"/>
      <c r="P5836" s="67"/>
    </row>
    <row r="5837" spans="15:16" x14ac:dyDescent="0.2">
      <c r="O5837" s="67"/>
      <c r="P5837" s="67"/>
    </row>
    <row r="5838" spans="15:16" x14ac:dyDescent="0.2">
      <c r="O5838" s="67"/>
      <c r="P5838" s="67"/>
    </row>
    <row r="5839" spans="15:16" x14ac:dyDescent="0.2">
      <c r="O5839" s="67"/>
      <c r="P5839" s="67"/>
    </row>
    <row r="5840" spans="15:16" x14ac:dyDescent="0.2">
      <c r="O5840" s="67"/>
      <c r="P5840" s="67"/>
    </row>
    <row r="5841" spans="15:16" x14ac:dyDescent="0.2">
      <c r="O5841" s="67"/>
      <c r="P5841" s="67"/>
    </row>
    <row r="5842" spans="15:16" x14ac:dyDescent="0.2">
      <c r="O5842" s="67"/>
      <c r="P5842" s="67"/>
    </row>
    <row r="5843" spans="15:16" x14ac:dyDescent="0.2">
      <c r="O5843" s="67"/>
      <c r="P5843" s="67"/>
    </row>
    <row r="5844" spans="15:16" x14ac:dyDescent="0.2">
      <c r="O5844" s="67"/>
      <c r="P5844" s="67"/>
    </row>
    <row r="5845" spans="15:16" x14ac:dyDescent="0.2">
      <c r="O5845" s="67"/>
      <c r="P5845" s="67"/>
    </row>
    <row r="5846" spans="15:16" x14ac:dyDescent="0.2">
      <c r="O5846" s="67"/>
      <c r="P5846" s="67"/>
    </row>
    <row r="5847" spans="15:16" x14ac:dyDescent="0.2">
      <c r="O5847" s="67"/>
      <c r="P5847" s="67"/>
    </row>
    <row r="5848" spans="15:16" x14ac:dyDescent="0.2">
      <c r="O5848" s="67"/>
      <c r="P5848" s="67"/>
    </row>
    <row r="5849" spans="15:16" x14ac:dyDescent="0.2">
      <c r="O5849" s="67"/>
      <c r="P5849" s="67"/>
    </row>
    <row r="5850" spans="15:16" x14ac:dyDescent="0.2">
      <c r="O5850" s="67"/>
      <c r="P5850" s="67"/>
    </row>
    <row r="5851" spans="15:16" x14ac:dyDescent="0.2">
      <c r="O5851" s="67"/>
      <c r="P5851" s="67"/>
    </row>
    <row r="5852" spans="15:16" x14ac:dyDescent="0.2">
      <c r="O5852" s="67"/>
      <c r="P5852" s="67"/>
    </row>
    <row r="5853" spans="15:16" x14ac:dyDescent="0.2">
      <c r="O5853" s="67"/>
      <c r="P5853" s="67"/>
    </row>
    <row r="5854" spans="15:16" x14ac:dyDescent="0.2">
      <c r="O5854" s="67"/>
      <c r="P5854" s="67"/>
    </row>
    <row r="5855" spans="15:16" x14ac:dyDescent="0.2">
      <c r="O5855" s="67"/>
      <c r="P5855" s="67"/>
    </row>
    <row r="5856" spans="15:16" x14ac:dyDescent="0.2">
      <c r="O5856" s="67"/>
      <c r="P5856" s="67"/>
    </row>
    <row r="5857" spans="15:16" x14ac:dyDescent="0.2">
      <c r="O5857" s="67"/>
      <c r="P5857" s="67"/>
    </row>
    <row r="5858" spans="15:16" x14ac:dyDescent="0.2">
      <c r="O5858" s="67"/>
      <c r="P5858" s="67"/>
    </row>
    <row r="5859" spans="15:16" x14ac:dyDescent="0.2">
      <c r="O5859" s="67"/>
      <c r="P5859" s="67"/>
    </row>
    <row r="5860" spans="15:16" x14ac:dyDescent="0.2">
      <c r="O5860" s="67"/>
      <c r="P5860" s="67"/>
    </row>
    <row r="5861" spans="15:16" x14ac:dyDescent="0.2">
      <c r="O5861" s="67"/>
      <c r="P5861" s="67"/>
    </row>
    <row r="5862" spans="15:16" x14ac:dyDescent="0.2">
      <c r="O5862" s="67"/>
      <c r="P5862" s="67"/>
    </row>
    <row r="5863" spans="15:16" x14ac:dyDescent="0.2">
      <c r="O5863" s="67"/>
      <c r="P5863" s="67"/>
    </row>
    <row r="5864" spans="15:16" x14ac:dyDescent="0.2">
      <c r="O5864" s="67"/>
      <c r="P5864" s="67"/>
    </row>
    <row r="5865" spans="15:16" x14ac:dyDescent="0.2">
      <c r="O5865" s="67"/>
      <c r="P5865" s="67"/>
    </row>
    <row r="5866" spans="15:16" x14ac:dyDescent="0.2">
      <c r="O5866" s="67"/>
      <c r="P5866" s="67"/>
    </row>
    <row r="5867" spans="15:16" x14ac:dyDescent="0.2">
      <c r="O5867" s="67"/>
      <c r="P5867" s="67"/>
    </row>
    <row r="5868" spans="15:16" x14ac:dyDescent="0.2">
      <c r="O5868" s="67"/>
      <c r="P5868" s="67"/>
    </row>
    <row r="5869" spans="15:16" x14ac:dyDescent="0.2">
      <c r="O5869" s="67"/>
      <c r="P5869" s="67"/>
    </row>
    <row r="5870" spans="15:16" x14ac:dyDescent="0.2">
      <c r="O5870" s="67"/>
      <c r="P5870" s="67"/>
    </row>
    <row r="5871" spans="15:16" x14ac:dyDescent="0.2">
      <c r="O5871" s="67"/>
      <c r="P5871" s="67"/>
    </row>
    <row r="5872" spans="15:16" x14ac:dyDescent="0.2">
      <c r="O5872" s="67"/>
      <c r="P5872" s="67"/>
    </row>
    <row r="5873" spans="15:16" x14ac:dyDescent="0.2">
      <c r="O5873" s="67"/>
      <c r="P5873" s="67"/>
    </row>
    <row r="5874" spans="15:16" x14ac:dyDescent="0.2">
      <c r="O5874" s="67"/>
      <c r="P5874" s="67"/>
    </row>
    <row r="5875" spans="15:16" x14ac:dyDescent="0.2">
      <c r="O5875" s="67"/>
      <c r="P5875" s="67"/>
    </row>
    <row r="5876" spans="15:16" x14ac:dyDescent="0.2">
      <c r="O5876" s="67"/>
      <c r="P5876" s="67"/>
    </row>
    <row r="5877" spans="15:16" x14ac:dyDescent="0.2">
      <c r="O5877" s="67"/>
      <c r="P5877" s="67"/>
    </row>
    <row r="5878" spans="15:16" x14ac:dyDescent="0.2">
      <c r="O5878" s="67"/>
      <c r="P5878" s="67"/>
    </row>
    <row r="5879" spans="15:16" x14ac:dyDescent="0.2">
      <c r="O5879" s="67"/>
      <c r="P5879" s="67"/>
    </row>
    <row r="5880" spans="15:16" x14ac:dyDescent="0.2">
      <c r="O5880" s="67"/>
      <c r="P5880" s="67"/>
    </row>
    <row r="5881" spans="15:16" x14ac:dyDescent="0.2">
      <c r="O5881" s="67"/>
      <c r="P5881" s="67"/>
    </row>
    <row r="5882" spans="15:16" x14ac:dyDescent="0.2">
      <c r="O5882" s="67"/>
      <c r="P5882" s="67"/>
    </row>
    <row r="5883" spans="15:16" x14ac:dyDescent="0.2">
      <c r="O5883" s="67"/>
      <c r="P5883" s="67"/>
    </row>
    <row r="5884" spans="15:16" x14ac:dyDescent="0.2">
      <c r="O5884" s="67"/>
      <c r="P5884" s="67"/>
    </row>
    <row r="5885" spans="15:16" x14ac:dyDescent="0.2">
      <c r="O5885" s="67"/>
      <c r="P5885" s="67"/>
    </row>
    <row r="5886" spans="15:16" x14ac:dyDescent="0.2">
      <c r="O5886" s="67"/>
      <c r="P5886" s="67"/>
    </row>
    <row r="5887" spans="15:16" x14ac:dyDescent="0.2">
      <c r="O5887" s="67"/>
      <c r="P5887" s="67"/>
    </row>
    <row r="5888" spans="15:16" x14ac:dyDescent="0.2">
      <c r="O5888" s="67"/>
      <c r="P5888" s="67"/>
    </row>
    <row r="5889" spans="15:16" x14ac:dyDescent="0.2">
      <c r="O5889" s="67"/>
      <c r="P5889" s="67"/>
    </row>
    <row r="5890" spans="15:16" x14ac:dyDescent="0.2">
      <c r="O5890" s="67"/>
      <c r="P5890" s="67"/>
    </row>
    <row r="5891" spans="15:16" x14ac:dyDescent="0.2">
      <c r="O5891" s="67"/>
      <c r="P5891" s="67"/>
    </row>
    <row r="5892" spans="15:16" x14ac:dyDescent="0.2">
      <c r="O5892" s="67"/>
      <c r="P5892" s="67"/>
    </row>
    <row r="5893" spans="15:16" x14ac:dyDescent="0.2">
      <c r="O5893" s="67"/>
      <c r="P5893" s="67"/>
    </row>
    <row r="5894" spans="15:16" x14ac:dyDescent="0.2">
      <c r="O5894" s="67"/>
      <c r="P5894" s="67"/>
    </row>
    <row r="5895" spans="15:16" x14ac:dyDescent="0.2">
      <c r="O5895" s="67"/>
      <c r="P5895" s="67"/>
    </row>
    <row r="5896" spans="15:16" x14ac:dyDescent="0.2">
      <c r="O5896" s="67"/>
      <c r="P5896" s="67"/>
    </row>
    <row r="5897" spans="15:16" x14ac:dyDescent="0.2">
      <c r="O5897" s="67"/>
      <c r="P5897" s="67"/>
    </row>
    <row r="5898" spans="15:16" x14ac:dyDescent="0.2">
      <c r="O5898" s="67"/>
      <c r="P5898" s="67"/>
    </row>
    <row r="5899" spans="15:16" x14ac:dyDescent="0.2">
      <c r="O5899" s="67"/>
      <c r="P5899" s="67"/>
    </row>
    <row r="5900" spans="15:16" x14ac:dyDescent="0.2">
      <c r="O5900" s="67"/>
      <c r="P5900" s="67"/>
    </row>
    <row r="5901" spans="15:16" x14ac:dyDescent="0.2">
      <c r="O5901" s="67"/>
      <c r="P5901" s="67"/>
    </row>
    <row r="5902" spans="15:16" x14ac:dyDescent="0.2">
      <c r="O5902" s="67"/>
      <c r="P5902" s="67"/>
    </row>
    <row r="5903" spans="15:16" x14ac:dyDescent="0.2">
      <c r="O5903" s="67"/>
      <c r="P5903" s="67"/>
    </row>
    <row r="5904" spans="15:16" x14ac:dyDescent="0.2">
      <c r="O5904" s="67"/>
      <c r="P5904" s="67"/>
    </row>
    <row r="5905" spans="15:16" x14ac:dyDescent="0.2">
      <c r="O5905" s="67"/>
      <c r="P5905" s="67"/>
    </row>
    <row r="5906" spans="15:16" x14ac:dyDescent="0.2">
      <c r="O5906" s="67"/>
      <c r="P5906" s="67"/>
    </row>
    <row r="5907" spans="15:16" x14ac:dyDescent="0.2">
      <c r="O5907" s="67"/>
      <c r="P5907" s="67"/>
    </row>
    <row r="5908" spans="15:16" x14ac:dyDescent="0.2">
      <c r="O5908" s="67"/>
      <c r="P5908" s="67"/>
    </row>
    <row r="5909" spans="15:16" x14ac:dyDescent="0.2">
      <c r="O5909" s="67"/>
      <c r="P5909" s="67"/>
    </row>
    <row r="5910" spans="15:16" x14ac:dyDescent="0.2">
      <c r="O5910" s="67"/>
      <c r="P5910" s="67"/>
    </row>
    <row r="5911" spans="15:16" x14ac:dyDescent="0.2">
      <c r="O5911" s="67"/>
      <c r="P5911" s="67"/>
    </row>
    <row r="5912" spans="15:16" x14ac:dyDescent="0.2">
      <c r="O5912" s="67"/>
      <c r="P5912" s="67"/>
    </row>
    <row r="5913" spans="15:16" x14ac:dyDescent="0.2">
      <c r="O5913" s="67"/>
      <c r="P5913" s="67"/>
    </row>
    <row r="5914" spans="15:16" x14ac:dyDescent="0.2">
      <c r="O5914" s="67"/>
      <c r="P5914" s="67"/>
    </row>
    <row r="5915" spans="15:16" x14ac:dyDescent="0.2">
      <c r="O5915" s="67"/>
      <c r="P5915" s="67"/>
    </row>
    <row r="5916" spans="15:16" x14ac:dyDescent="0.2">
      <c r="O5916" s="67"/>
      <c r="P5916" s="67"/>
    </row>
    <row r="5917" spans="15:16" x14ac:dyDescent="0.2">
      <c r="O5917" s="67"/>
      <c r="P5917" s="67"/>
    </row>
    <row r="5918" spans="15:16" x14ac:dyDescent="0.2">
      <c r="O5918" s="67"/>
      <c r="P5918" s="67"/>
    </row>
    <row r="5919" spans="15:16" x14ac:dyDescent="0.2">
      <c r="O5919" s="67"/>
      <c r="P5919" s="67"/>
    </row>
    <row r="5920" spans="15:16" x14ac:dyDescent="0.2">
      <c r="O5920" s="67"/>
      <c r="P5920" s="67"/>
    </row>
    <row r="5921" spans="15:16" x14ac:dyDescent="0.2">
      <c r="O5921" s="67"/>
      <c r="P5921" s="67"/>
    </row>
    <row r="5922" spans="15:16" x14ac:dyDescent="0.2">
      <c r="O5922" s="67"/>
      <c r="P5922" s="67"/>
    </row>
    <row r="5923" spans="15:16" x14ac:dyDescent="0.2">
      <c r="O5923" s="67"/>
      <c r="P5923" s="67"/>
    </row>
    <row r="5924" spans="15:16" x14ac:dyDescent="0.2">
      <c r="O5924" s="67"/>
      <c r="P5924" s="67"/>
    </row>
    <row r="5925" spans="15:16" x14ac:dyDescent="0.2">
      <c r="O5925" s="67"/>
      <c r="P5925" s="67"/>
    </row>
    <row r="5926" spans="15:16" x14ac:dyDescent="0.2">
      <c r="O5926" s="67"/>
      <c r="P5926" s="67"/>
    </row>
    <row r="5927" spans="15:16" x14ac:dyDescent="0.2">
      <c r="O5927" s="67"/>
      <c r="P5927" s="67"/>
    </row>
    <row r="5928" spans="15:16" x14ac:dyDescent="0.2">
      <c r="O5928" s="67"/>
      <c r="P5928" s="67"/>
    </row>
    <row r="5929" spans="15:16" x14ac:dyDescent="0.2">
      <c r="O5929" s="67"/>
      <c r="P5929" s="67"/>
    </row>
    <row r="5930" spans="15:16" x14ac:dyDescent="0.2">
      <c r="O5930" s="67"/>
      <c r="P5930" s="67"/>
    </row>
    <row r="5931" spans="15:16" x14ac:dyDescent="0.2">
      <c r="O5931" s="67"/>
      <c r="P5931" s="67"/>
    </row>
    <row r="5932" spans="15:16" x14ac:dyDescent="0.2">
      <c r="O5932" s="67"/>
      <c r="P5932" s="67"/>
    </row>
    <row r="5933" spans="15:16" x14ac:dyDescent="0.2">
      <c r="O5933" s="67"/>
      <c r="P5933" s="67"/>
    </row>
    <row r="5934" spans="15:16" x14ac:dyDescent="0.2">
      <c r="O5934" s="67"/>
      <c r="P5934" s="67"/>
    </row>
    <row r="5935" spans="15:16" x14ac:dyDescent="0.2">
      <c r="O5935" s="67"/>
      <c r="P5935" s="67"/>
    </row>
    <row r="5936" spans="15:16" x14ac:dyDescent="0.2">
      <c r="O5936" s="67"/>
      <c r="P5936" s="67"/>
    </row>
    <row r="5937" spans="15:16" x14ac:dyDescent="0.2">
      <c r="O5937" s="67"/>
      <c r="P5937" s="67"/>
    </row>
    <row r="5938" spans="15:16" x14ac:dyDescent="0.2">
      <c r="O5938" s="67"/>
      <c r="P5938" s="67"/>
    </row>
    <row r="5939" spans="15:16" x14ac:dyDescent="0.2">
      <c r="O5939" s="67"/>
      <c r="P5939" s="67"/>
    </row>
    <row r="5940" spans="15:16" x14ac:dyDescent="0.2">
      <c r="O5940" s="67"/>
      <c r="P5940" s="67"/>
    </row>
    <row r="5941" spans="15:16" x14ac:dyDescent="0.2">
      <c r="O5941" s="67"/>
      <c r="P5941" s="67"/>
    </row>
    <row r="5942" spans="15:16" x14ac:dyDescent="0.2">
      <c r="O5942" s="67"/>
      <c r="P5942" s="67"/>
    </row>
    <row r="5943" spans="15:16" x14ac:dyDescent="0.2">
      <c r="O5943" s="67"/>
      <c r="P5943" s="67"/>
    </row>
    <row r="5944" spans="15:16" x14ac:dyDescent="0.2">
      <c r="O5944" s="67"/>
      <c r="P5944" s="67"/>
    </row>
    <row r="5945" spans="15:16" x14ac:dyDescent="0.2">
      <c r="O5945" s="67"/>
      <c r="P5945" s="67"/>
    </row>
    <row r="5946" spans="15:16" x14ac:dyDescent="0.2">
      <c r="O5946" s="67"/>
      <c r="P5946" s="67"/>
    </row>
    <row r="5947" spans="15:16" x14ac:dyDescent="0.2">
      <c r="O5947" s="67"/>
      <c r="P5947" s="67"/>
    </row>
    <row r="5948" spans="15:16" x14ac:dyDescent="0.2">
      <c r="O5948" s="67"/>
      <c r="P5948" s="67"/>
    </row>
    <row r="5949" spans="15:16" x14ac:dyDescent="0.2">
      <c r="O5949" s="67"/>
      <c r="P5949" s="67"/>
    </row>
    <row r="5950" spans="15:16" x14ac:dyDescent="0.2">
      <c r="O5950" s="67"/>
      <c r="P5950" s="67"/>
    </row>
    <row r="5951" spans="15:16" x14ac:dyDescent="0.2">
      <c r="O5951" s="67"/>
      <c r="P5951" s="67"/>
    </row>
    <row r="5952" spans="15:16" x14ac:dyDescent="0.2">
      <c r="O5952" s="67"/>
      <c r="P5952" s="67"/>
    </row>
    <row r="5953" spans="15:16" x14ac:dyDescent="0.2">
      <c r="O5953" s="67"/>
      <c r="P5953" s="67"/>
    </row>
    <row r="5954" spans="15:16" x14ac:dyDescent="0.2">
      <c r="O5954" s="67"/>
      <c r="P5954" s="67"/>
    </row>
    <row r="5955" spans="15:16" x14ac:dyDescent="0.2">
      <c r="O5955" s="67"/>
      <c r="P5955" s="67"/>
    </row>
    <row r="5956" spans="15:16" x14ac:dyDescent="0.2">
      <c r="O5956" s="67"/>
      <c r="P5956" s="67"/>
    </row>
    <row r="5957" spans="15:16" x14ac:dyDescent="0.2">
      <c r="O5957" s="67"/>
      <c r="P5957" s="67"/>
    </row>
    <row r="5958" spans="15:16" x14ac:dyDescent="0.2">
      <c r="O5958" s="67"/>
      <c r="P5958" s="67"/>
    </row>
    <row r="5959" spans="15:16" x14ac:dyDescent="0.2">
      <c r="O5959" s="67"/>
      <c r="P5959" s="67"/>
    </row>
    <row r="5960" spans="15:16" x14ac:dyDescent="0.2">
      <c r="O5960" s="67"/>
      <c r="P5960" s="67"/>
    </row>
    <row r="5961" spans="15:16" x14ac:dyDescent="0.2">
      <c r="O5961" s="67"/>
      <c r="P5961" s="67"/>
    </row>
    <row r="5962" spans="15:16" x14ac:dyDescent="0.2">
      <c r="O5962" s="67"/>
      <c r="P5962" s="67"/>
    </row>
    <row r="5963" spans="15:16" x14ac:dyDescent="0.2">
      <c r="O5963" s="67"/>
      <c r="P5963" s="67"/>
    </row>
    <row r="5964" spans="15:16" x14ac:dyDescent="0.2">
      <c r="O5964" s="67"/>
      <c r="P5964" s="67"/>
    </row>
    <row r="5965" spans="15:16" x14ac:dyDescent="0.2">
      <c r="O5965" s="67"/>
      <c r="P5965" s="67"/>
    </row>
    <row r="5966" spans="15:16" x14ac:dyDescent="0.2">
      <c r="O5966" s="67"/>
      <c r="P5966" s="67"/>
    </row>
    <row r="5967" spans="15:16" x14ac:dyDescent="0.2">
      <c r="O5967" s="67"/>
      <c r="P5967" s="67"/>
    </row>
    <row r="5968" spans="15:16" x14ac:dyDescent="0.2">
      <c r="O5968" s="67"/>
      <c r="P5968" s="67"/>
    </row>
    <row r="5969" spans="15:16" x14ac:dyDescent="0.2">
      <c r="O5969" s="67"/>
      <c r="P5969" s="67"/>
    </row>
    <row r="5970" spans="15:16" x14ac:dyDescent="0.2">
      <c r="O5970" s="67"/>
      <c r="P5970" s="67"/>
    </row>
    <row r="5971" spans="15:16" x14ac:dyDescent="0.2">
      <c r="O5971" s="67"/>
      <c r="P5971" s="67"/>
    </row>
    <row r="5972" spans="15:16" x14ac:dyDescent="0.2">
      <c r="O5972" s="67"/>
      <c r="P5972" s="67"/>
    </row>
    <row r="5973" spans="15:16" x14ac:dyDescent="0.2">
      <c r="O5973" s="67"/>
      <c r="P5973" s="67"/>
    </row>
    <row r="5974" spans="15:16" x14ac:dyDescent="0.2">
      <c r="O5974" s="67"/>
      <c r="P5974" s="67"/>
    </row>
    <row r="5975" spans="15:16" x14ac:dyDescent="0.2">
      <c r="O5975" s="67"/>
      <c r="P5975" s="67"/>
    </row>
    <row r="5976" spans="15:16" x14ac:dyDescent="0.2">
      <c r="O5976" s="67"/>
      <c r="P5976" s="67"/>
    </row>
    <row r="5977" spans="15:16" x14ac:dyDescent="0.2">
      <c r="O5977" s="67"/>
      <c r="P5977" s="67"/>
    </row>
    <row r="5978" spans="15:16" x14ac:dyDescent="0.2">
      <c r="O5978" s="67"/>
      <c r="P5978" s="67"/>
    </row>
    <row r="5979" spans="15:16" x14ac:dyDescent="0.2">
      <c r="O5979" s="67"/>
      <c r="P5979" s="67"/>
    </row>
    <row r="5980" spans="15:16" x14ac:dyDescent="0.2">
      <c r="O5980" s="67"/>
      <c r="P5980" s="67"/>
    </row>
    <row r="5981" spans="15:16" x14ac:dyDescent="0.2">
      <c r="O5981" s="67"/>
      <c r="P5981" s="67"/>
    </row>
    <row r="5982" spans="15:16" x14ac:dyDescent="0.2">
      <c r="O5982" s="67"/>
      <c r="P5982" s="67"/>
    </row>
    <row r="5983" spans="15:16" x14ac:dyDescent="0.2">
      <c r="O5983" s="67"/>
      <c r="P5983" s="67"/>
    </row>
    <row r="5984" spans="15:16" x14ac:dyDescent="0.2">
      <c r="O5984" s="67"/>
      <c r="P5984" s="67"/>
    </row>
    <row r="5985" spans="15:16" x14ac:dyDescent="0.2">
      <c r="O5985" s="67"/>
      <c r="P5985" s="67"/>
    </row>
    <row r="5986" spans="15:16" x14ac:dyDescent="0.2">
      <c r="O5986" s="67"/>
      <c r="P5986" s="67"/>
    </row>
    <row r="5987" spans="15:16" x14ac:dyDescent="0.2">
      <c r="O5987" s="67"/>
      <c r="P5987" s="67"/>
    </row>
    <row r="5988" spans="15:16" x14ac:dyDescent="0.2">
      <c r="O5988" s="67"/>
      <c r="P5988" s="67"/>
    </row>
    <row r="5989" spans="15:16" x14ac:dyDescent="0.2">
      <c r="O5989" s="67"/>
      <c r="P5989" s="67"/>
    </row>
    <row r="5990" spans="15:16" x14ac:dyDescent="0.2">
      <c r="O5990" s="67"/>
      <c r="P5990" s="67"/>
    </row>
    <row r="5991" spans="15:16" x14ac:dyDescent="0.2">
      <c r="O5991" s="67"/>
      <c r="P5991" s="67"/>
    </row>
    <row r="5992" spans="15:16" x14ac:dyDescent="0.2">
      <c r="O5992" s="67"/>
      <c r="P5992" s="67"/>
    </row>
    <row r="5993" spans="15:16" x14ac:dyDescent="0.2">
      <c r="O5993" s="67"/>
      <c r="P5993" s="67"/>
    </row>
    <row r="5994" spans="15:16" x14ac:dyDescent="0.2">
      <c r="O5994" s="67"/>
      <c r="P5994" s="67"/>
    </row>
    <row r="5995" spans="15:16" x14ac:dyDescent="0.2">
      <c r="O5995" s="67"/>
      <c r="P5995" s="67"/>
    </row>
    <row r="5996" spans="15:16" x14ac:dyDescent="0.2">
      <c r="O5996" s="67"/>
      <c r="P5996" s="67"/>
    </row>
    <row r="5997" spans="15:16" x14ac:dyDescent="0.2">
      <c r="O5997" s="67"/>
      <c r="P5997" s="67"/>
    </row>
    <row r="5998" spans="15:16" x14ac:dyDescent="0.2">
      <c r="O5998" s="67"/>
      <c r="P5998" s="67"/>
    </row>
    <row r="5999" spans="15:16" x14ac:dyDescent="0.2">
      <c r="O5999" s="67"/>
      <c r="P5999" s="67"/>
    </row>
    <row r="6000" spans="15:16" x14ac:dyDescent="0.2">
      <c r="O6000" s="67"/>
      <c r="P6000" s="67"/>
    </row>
    <row r="6001" spans="15:16" x14ac:dyDescent="0.2">
      <c r="O6001" s="67"/>
      <c r="P6001" s="67"/>
    </row>
    <row r="6002" spans="15:16" x14ac:dyDescent="0.2">
      <c r="O6002" s="67"/>
      <c r="P6002" s="67"/>
    </row>
    <row r="6003" spans="15:16" x14ac:dyDescent="0.2">
      <c r="O6003" s="67"/>
      <c r="P6003" s="67"/>
    </row>
    <row r="6004" spans="15:16" x14ac:dyDescent="0.2">
      <c r="O6004" s="67"/>
      <c r="P6004" s="67"/>
    </row>
    <row r="6005" spans="15:16" x14ac:dyDescent="0.2">
      <c r="O6005" s="67"/>
      <c r="P6005" s="67"/>
    </row>
    <row r="6006" spans="15:16" x14ac:dyDescent="0.2">
      <c r="O6006" s="67"/>
      <c r="P6006" s="67"/>
    </row>
    <row r="6007" spans="15:16" x14ac:dyDescent="0.2">
      <c r="O6007" s="67"/>
      <c r="P6007" s="67"/>
    </row>
    <row r="6008" spans="15:16" x14ac:dyDescent="0.2">
      <c r="O6008" s="67"/>
      <c r="P6008" s="67"/>
    </row>
    <row r="6009" spans="15:16" x14ac:dyDescent="0.2">
      <c r="O6009" s="67"/>
      <c r="P6009" s="67"/>
    </row>
    <row r="6010" spans="15:16" x14ac:dyDescent="0.2">
      <c r="O6010" s="67"/>
      <c r="P6010" s="67"/>
    </row>
    <row r="6011" spans="15:16" x14ac:dyDescent="0.2">
      <c r="O6011" s="67"/>
      <c r="P6011" s="67"/>
    </row>
    <row r="6012" spans="15:16" x14ac:dyDescent="0.2">
      <c r="O6012" s="67"/>
      <c r="P6012" s="67"/>
    </row>
    <row r="6013" spans="15:16" x14ac:dyDescent="0.2">
      <c r="O6013" s="67"/>
      <c r="P6013" s="67"/>
    </row>
    <row r="6014" spans="15:16" x14ac:dyDescent="0.2">
      <c r="O6014" s="67"/>
      <c r="P6014" s="67"/>
    </row>
    <row r="6015" spans="15:16" x14ac:dyDescent="0.2">
      <c r="O6015" s="67"/>
      <c r="P6015" s="67"/>
    </row>
    <row r="6016" spans="15:16" x14ac:dyDescent="0.2">
      <c r="O6016" s="67"/>
      <c r="P6016" s="67"/>
    </row>
    <row r="6017" spans="15:16" x14ac:dyDescent="0.2">
      <c r="O6017" s="67"/>
      <c r="P6017" s="67"/>
    </row>
    <row r="6018" spans="15:16" x14ac:dyDescent="0.2">
      <c r="O6018" s="67"/>
      <c r="P6018" s="67"/>
    </row>
    <row r="6019" spans="15:16" x14ac:dyDescent="0.2">
      <c r="O6019" s="67"/>
      <c r="P6019" s="67"/>
    </row>
    <row r="6020" spans="15:16" x14ac:dyDescent="0.2">
      <c r="O6020" s="67"/>
      <c r="P6020" s="67"/>
    </row>
    <row r="6021" spans="15:16" x14ac:dyDescent="0.2">
      <c r="O6021" s="67"/>
      <c r="P6021" s="67"/>
    </row>
    <row r="6022" spans="15:16" x14ac:dyDescent="0.2">
      <c r="O6022" s="67"/>
      <c r="P6022" s="67"/>
    </row>
    <row r="6023" spans="15:16" x14ac:dyDescent="0.2">
      <c r="O6023" s="67"/>
      <c r="P6023" s="67"/>
    </row>
    <row r="6024" spans="15:16" x14ac:dyDescent="0.2">
      <c r="O6024" s="67"/>
      <c r="P6024" s="67"/>
    </row>
    <row r="6025" spans="15:16" x14ac:dyDescent="0.2">
      <c r="O6025" s="67"/>
      <c r="P6025" s="67"/>
    </row>
    <row r="6026" spans="15:16" x14ac:dyDescent="0.2">
      <c r="O6026" s="67"/>
      <c r="P6026" s="67"/>
    </row>
    <row r="6027" spans="15:16" x14ac:dyDescent="0.2">
      <c r="O6027" s="67"/>
      <c r="P6027" s="67"/>
    </row>
    <row r="6028" spans="15:16" x14ac:dyDescent="0.2">
      <c r="O6028" s="67"/>
      <c r="P6028" s="67"/>
    </row>
    <row r="6029" spans="15:16" x14ac:dyDescent="0.2">
      <c r="O6029" s="67"/>
      <c r="P6029" s="67"/>
    </row>
    <row r="6030" spans="15:16" x14ac:dyDescent="0.2">
      <c r="O6030" s="67"/>
      <c r="P6030" s="67"/>
    </row>
    <row r="6031" spans="15:16" x14ac:dyDescent="0.2">
      <c r="O6031" s="67"/>
      <c r="P6031" s="67"/>
    </row>
    <row r="6032" spans="15:16" x14ac:dyDescent="0.2">
      <c r="O6032" s="67"/>
      <c r="P6032" s="67"/>
    </row>
    <row r="6033" spans="15:16" x14ac:dyDescent="0.2">
      <c r="O6033" s="67"/>
      <c r="P6033" s="67"/>
    </row>
    <row r="6034" spans="15:16" x14ac:dyDescent="0.2">
      <c r="O6034" s="67"/>
      <c r="P6034" s="67"/>
    </row>
    <row r="6035" spans="15:16" x14ac:dyDescent="0.2">
      <c r="O6035" s="67"/>
      <c r="P6035" s="67"/>
    </row>
    <row r="6036" spans="15:16" x14ac:dyDescent="0.2">
      <c r="O6036" s="67"/>
      <c r="P6036" s="67"/>
    </row>
    <row r="6037" spans="15:16" x14ac:dyDescent="0.2">
      <c r="O6037" s="67"/>
      <c r="P6037" s="67"/>
    </row>
    <row r="6038" spans="15:16" x14ac:dyDescent="0.2">
      <c r="O6038" s="67"/>
      <c r="P6038" s="67"/>
    </row>
    <row r="6039" spans="15:16" x14ac:dyDescent="0.2">
      <c r="O6039" s="67"/>
      <c r="P6039" s="67"/>
    </row>
    <row r="6040" spans="15:16" x14ac:dyDescent="0.2">
      <c r="O6040" s="67"/>
      <c r="P6040" s="67"/>
    </row>
    <row r="6041" spans="15:16" x14ac:dyDescent="0.2">
      <c r="O6041" s="67"/>
      <c r="P6041" s="67"/>
    </row>
    <row r="6042" spans="15:16" x14ac:dyDescent="0.2">
      <c r="O6042" s="67"/>
      <c r="P6042" s="67"/>
    </row>
    <row r="6043" spans="15:16" x14ac:dyDescent="0.2">
      <c r="O6043" s="67"/>
      <c r="P6043" s="67"/>
    </row>
    <row r="6044" spans="15:16" x14ac:dyDescent="0.2">
      <c r="O6044" s="67"/>
      <c r="P6044" s="67"/>
    </row>
    <row r="6045" spans="15:16" x14ac:dyDescent="0.2">
      <c r="O6045" s="67"/>
      <c r="P6045" s="67"/>
    </row>
    <row r="6046" spans="15:16" x14ac:dyDescent="0.2">
      <c r="O6046" s="67"/>
      <c r="P6046" s="67"/>
    </row>
    <row r="6047" spans="15:16" x14ac:dyDescent="0.2">
      <c r="O6047" s="67"/>
      <c r="P6047" s="67"/>
    </row>
    <row r="6048" spans="15:16" x14ac:dyDescent="0.2">
      <c r="O6048" s="67"/>
      <c r="P6048" s="67"/>
    </row>
    <row r="6049" spans="15:16" x14ac:dyDescent="0.2">
      <c r="O6049" s="67"/>
      <c r="P6049" s="67"/>
    </row>
    <row r="6050" spans="15:16" x14ac:dyDescent="0.2">
      <c r="O6050" s="67"/>
      <c r="P6050" s="67"/>
    </row>
    <row r="6051" spans="15:16" x14ac:dyDescent="0.2">
      <c r="O6051" s="67"/>
      <c r="P6051" s="67"/>
    </row>
    <row r="6052" spans="15:16" x14ac:dyDescent="0.2">
      <c r="O6052" s="67"/>
      <c r="P6052" s="67"/>
    </row>
    <row r="6053" spans="15:16" x14ac:dyDescent="0.2">
      <c r="O6053" s="67"/>
      <c r="P6053" s="67"/>
    </row>
    <row r="6054" spans="15:16" x14ac:dyDescent="0.2">
      <c r="O6054" s="67"/>
      <c r="P6054" s="67"/>
    </row>
    <row r="6055" spans="15:16" x14ac:dyDescent="0.2">
      <c r="O6055" s="67"/>
      <c r="P6055" s="67"/>
    </row>
    <row r="6056" spans="15:16" x14ac:dyDescent="0.2">
      <c r="O6056" s="67"/>
      <c r="P6056" s="67"/>
    </row>
    <row r="6057" spans="15:16" x14ac:dyDescent="0.2">
      <c r="O6057" s="67"/>
      <c r="P6057" s="67"/>
    </row>
    <row r="6058" spans="15:16" x14ac:dyDescent="0.2">
      <c r="O6058" s="67"/>
      <c r="P6058" s="67"/>
    </row>
    <row r="6059" spans="15:16" x14ac:dyDescent="0.2">
      <c r="O6059" s="67"/>
      <c r="P6059" s="67"/>
    </row>
    <row r="6060" spans="15:16" x14ac:dyDescent="0.2">
      <c r="O6060" s="67"/>
      <c r="P6060" s="67"/>
    </row>
    <row r="6061" spans="15:16" x14ac:dyDescent="0.2">
      <c r="O6061" s="67"/>
      <c r="P6061" s="67"/>
    </row>
    <row r="6062" spans="15:16" x14ac:dyDescent="0.2">
      <c r="O6062" s="67"/>
      <c r="P6062" s="67"/>
    </row>
    <row r="6063" spans="15:16" x14ac:dyDescent="0.2">
      <c r="O6063" s="67"/>
      <c r="P6063" s="67"/>
    </row>
    <row r="6064" spans="15:16" x14ac:dyDescent="0.2">
      <c r="O6064" s="67"/>
      <c r="P6064" s="67"/>
    </row>
    <row r="6065" spans="15:16" x14ac:dyDescent="0.2">
      <c r="O6065" s="67"/>
      <c r="P6065" s="67"/>
    </row>
    <row r="6066" spans="15:16" x14ac:dyDescent="0.2">
      <c r="O6066" s="67"/>
      <c r="P6066" s="67"/>
    </row>
    <row r="6067" spans="15:16" x14ac:dyDescent="0.2">
      <c r="O6067" s="67"/>
      <c r="P6067" s="67"/>
    </row>
    <row r="6068" spans="15:16" x14ac:dyDescent="0.2">
      <c r="O6068" s="67"/>
      <c r="P6068" s="67"/>
    </row>
    <row r="6069" spans="15:16" x14ac:dyDescent="0.2">
      <c r="O6069" s="67"/>
      <c r="P6069" s="67"/>
    </row>
    <row r="6070" spans="15:16" x14ac:dyDescent="0.2">
      <c r="O6070" s="67"/>
      <c r="P6070" s="67"/>
    </row>
    <row r="6071" spans="15:16" x14ac:dyDescent="0.2">
      <c r="O6071" s="67"/>
      <c r="P6071" s="67"/>
    </row>
    <row r="6072" spans="15:16" x14ac:dyDescent="0.2">
      <c r="O6072" s="67"/>
      <c r="P6072" s="67"/>
    </row>
    <row r="6073" spans="15:16" x14ac:dyDescent="0.2">
      <c r="O6073" s="67"/>
      <c r="P6073" s="67"/>
    </row>
    <row r="6074" spans="15:16" x14ac:dyDescent="0.2">
      <c r="O6074" s="67"/>
      <c r="P6074" s="67"/>
    </row>
    <row r="6075" spans="15:16" x14ac:dyDescent="0.2">
      <c r="O6075" s="67"/>
      <c r="P6075" s="67"/>
    </row>
    <row r="6076" spans="15:16" x14ac:dyDescent="0.2">
      <c r="O6076" s="67"/>
      <c r="P6076" s="67"/>
    </row>
    <row r="6077" spans="15:16" x14ac:dyDescent="0.2">
      <c r="O6077" s="67"/>
      <c r="P6077" s="67"/>
    </row>
    <row r="6078" spans="15:16" x14ac:dyDescent="0.2">
      <c r="O6078" s="67"/>
      <c r="P6078" s="67"/>
    </row>
    <row r="6079" spans="15:16" x14ac:dyDescent="0.2">
      <c r="O6079" s="67"/>
      <c r="P6079" s="67"/>
    </row>
    <row r="6080" spans="15:16" x14ac:dyDescent="0.2">
      <c r="O6080" s="67"/>
      <c r="P6080" s="67"/>
    </row>
    <row r="6081" spans="15:16" x14ac:dyDescent="0.2">
      <c r="O6081" s="67"/>
      <c r="P6081" s="67"/>
    </row>
    <row r="6082" spans="15:16" x14ac:dyDescent="0.2">
      <c r="O6082" s="67"/>
      <c r="P6082" s="67"/>
    </row>
    <row r="6083" spans="15:16" x14ac:dyDescent="0.2">
      <c r="O6083" s="67"/>
      <c r="P6083" s="67"/>
    </row>
    <row r="6084" spans="15:16" x14ac:dyDescent="0.2">
      <c r="O6084" s="67"/>
      <c r="P6084" s="67"/>
    </row>
    <row r="6085" spans="15:16" x14ac:dyDescent="0.2">
      <c r="O6085" s="67"/>
      <c r="P6085" s="67"/>
    </row>
    <row r="6086" spans="15:16" x14ac:dyDescent="0.2">
      <c r="O6086" s="67"/>
      <c r="P6086" s="67"/>
    </row>
    <row r="6087" spans="15:16" x14ac:dyDescent="0.2">
      <c r="O6087" s="67"/>
      <c r="P6087" s="67"/>
    </row>
    <row r="6088" spans="15:16" x14ac:dyDescent="0.2">
      <c r="O6088" s="67"/>
      <c r="P6088" s="67"/>
    </row>
    <row r="6089" spans="15:16" x14ac:dyDescent="0.2">
      <c r="O6089" s="67"/>
      <c r="P6089" s="67"/>
    </row>
    <row r="6090" spans="15:16" x14ac:dyDescent="0.2">
      <c r="O6090" s="67"/>
      <c r="P6090" s="67"/>
    </row>
    <row r="6091" spans="15:16" x14ac:dyDescent="0.2">
      <c r="O6091" s="67"/>
      <c r="P6091" s="67"/>
    </row>
    <row r="6092" spans="15:16" x14ac:dyDescent="0.2">
      <c r="O6092" s="67"/>
      <c r="P6092" s="67"/>
    </row>
    <row r="6093" spans="15:16" x14ac:dyDescent="0.2">
      <c r="O6093" s="67"/>
      <c r="P6093" s="67"/>
    </row>
    <row r="6094" spans="15:16" x14ac:dyDescent="0.2">
      <c r="O6094" s="67"/>
      <c r="P6094" s="67"/>
    </row>
    <row r="6095" spans="15:16" x14ac:dyDescent="0.2">
      <c r="O6095" s="67"/>
      <c r="P6095" s="67"/>
    </row>
    <row r="6096" spans="15:16" x14ac:dyDescent="0.2">
      <c r="O6096" s="67"/>
      <c r="P6096" s="67"/>
    </row>
    <row r="6097" spans="15:16" x14ac:dyDescent="0.2">
      <c r="O6097" s="67"/>
      <c r="P6097" s="67"/>
    </row>
    <row r="6098" spans="15:16" x14ac:dyDescent="0.2">
      <c r="O6098" s="67"/>
      <c r="P6098" s="67"/>
    </row>
    <row r="6099" spans="15:16" x14ac:dyDescent="0.2">
      <c r="O6099" s="67"/>
      <c r="P6099" s="67"/>
    </row>
    <row r="6100" spans="15:16" x14ac:dyDescent="0.2">
      <c r="O6100" s="67"/>
      <c r="P6100" s="67"/>
    </row>
    <row r="6101" spans="15:16" x14ac:dyDescent="0.2">
      <c r="O6101" s="67"/>
      <c r="P6101" s="67"/>
    </row>
    <row r="6102" spans="15:16" x14ac:dyDescent="0.2">
      <c r="O6102" s="67"/>
      <c r="P6102" s="67"/>
    </row>
    <row r="6103" spans="15:16" x14ac:dyDescent="0.2">
      <c r="O6103" s="67"/>
      <c r="P6103" s="67"/>
    </row>
    <row r="6104" spans="15:16" x14ac:dyDescent="0.2">
      <c r="O6104" s="67"/>
      <c r="P6104" s="67"/>
    </row>
    <row r="6105" spans="15:16" x14ac:dyDescent="0.2">
      <c r="O6105" s="67"/>
      <c r="P6105" s="67"/>
    </row>
    <row r="6106" spans="15:16" x14ac:dyDescent="0.2">
      <c r="O6106" s="67"/>
      <c r="P6106" s="67"/>
    </row>
    <row r="6107" spans="15:16" x14ac:dyDescent="0.2">
      <c r="O6107" s="67"/>
      <c r="P6107" s="67"/>
    </row>
    <row r="6108" spans="15:16" x14ac:dyDescent="0.2">
      <c r="O6108" s="67"/>
      <c r="P6108" s="67"/>
    </row>
    <row r="6109" spans="15:16" x14ac:dyDescent="0.2">
      <c r="O6109" s="67"/>
      <c r="P6109" s="67"/>
    </row>
    <row r="6110" spans="15:16" x14ac:dyDescent="0.2">
      <c r="O6110" s="67"/>
      <c r="P6110" s="67"/>
    </row>
    <row r="6111" spans="15:16" x14ac:dyDescent="0.2">
      <c r="O6111" s="67"/>
      <c r="P6111" s="67"/>
    </row>
    <row r="6112" spans="15:16" x14ac:dyDescent="0.2">
      <c r="O6112" s="67"/>
      <c r="P6112" s="67"/>
    </row>
    <row r="6113" spans="15:16" x14ac:dyDescent="0.2">
      <c r="O6113" s="67"/>
      <c r="P6113" s="67"/>
    </row>
    <row r="6114" spans="15:16" x14ac:dyDescent="0.2">
      <c r="O6114" s="67"/>
      <c r="P6114" s="67"/>
    </row>
    <row r="6115" spans="15:16" x14ac:dyDescent="0.2">
      <c r="O6115" s="67"/>
      <c r="P6115" s="67"/>
    </row>
    <row r="6116" spans="15:16" x14ac:dyDescent="0.2">
      <c r="O6116" s="67"/>
      <c r="P6116" s="67"/>
    </row>
    <row r="6117" spans="15:16" x14ac:dyDescent="0.2">
      <c r="O6117" s="67"/>
      <c r="P6117" s="67"/>
    </row>
    <row r="6118" spans="15:16" x14ac:dyDescent="0.2">
      <c r="O6118" s="67"/>
      <c r="P6118" s="67"/>
    </row>
    <row r="6119" spans="15:16" x14ac:dyDescent="0.2">
      <c r="O6119" s="67"/>
      <c r="P6119" s="67"/>
    </row>
    <row r="6120" spans="15:16" x14ac:dyDescent="0.2">
      <c r="O6120" s="67"/>
      <c r="P6120" s="67"/>
    </row>
    <row r="6121" spans="15:16" x14ac:dyDescent="0.2">
      <c r="O6121" s="67"/>
      <c r="P6121" s="67"/>
    </row>
    <row r="6122" spans="15:16" x14ac:dyDescent="0.2">
      <c r="O6122" s="67"/>
      <c r="P6122" s="67"/>
    </row>
    <row r="6123" spans="15:16" x14ac:dyDescent="0.2">
      <c r="O6123" s="67"/>
      <c r="P6123" s="67"/>
    </row>
    <row r="6124" spans="15:16" x14ac:dyDescent="0.2">
      <c r="O6124" s="67"/>
      <c r="P6124" s="67"/>
    </row>
    <row r="6125" spans="15:16" x14ac:dyDescent="0.2">
      <c r="O6125" s="67"/>
      <c r="P6125" s="67"/>
    </row>
    <row r="6126" spans="15:16" x14ac:dyDescent="0.2">
      <c r="O6126" s="67"/>
      <c r="P6126" s="67"/>
    </row>
    <row r="6127" spans="15:16" x14ac:dyDescent="0.2">
      <c r="O6127" s="67"/>
      <c r="P6127" s="67"/>
    </row>
    <row r="6128" spans="15:16" x14ac:dyDescent="0.2">
      <c r="O6128" s="67"/>
      <c r="P6128" s="67"/>
    </row>
    <row r="6129" spans="15:16" x14ac:dyDescent="0.2">
      <c r="O6129" s="67"/>
      <c r="P6129" s="67"/>
    </row>
    <row r="6130" spans="15:16" x14ac:dyDescent="0.2">
      <c r="O6130" s="67"/>
      <c r="P6130" s="67"/>
    </row>
    <row r="6131" spans="15:16" x14ac:dyDescent="0.2">
      <c r="O6131" s="67"/>
      <c r="P6131" s="67"/>
    </row>
    <row r="6132" spans="15:16" x14ac:dyDescent="0.2">
      <c r="O6132" s="67"/>
      <c r="P6132" s="67"/>
    </row>
    <row r="6133" spans="15:16" x14ac:dyDescent="0.2">
      <c r="O6133" s="67"/>
      <c r="P6133" s="67"/>
    </row>
    <row r="6134" spans="15:16" x14ac:dyDescent="0.2">
      <c r="O6134" s="67"/>
      <c r="P6134" s="67"/>
    </row>
    <row r="6135" spans="15:16" x14ac:dyDescent="0.2">
      <c r="O6135" s="67"/>
      <c r="P6135" s="67"/>
    </row>
    <row r="6136" spans="15:16" x14ac:dyDescent="0.2">
      <c r="O6136" s="67"/>
      <c r="P6136" s="67"/>
    </row>
    <row r="6137" spans="15:16" x14ac:dyDescent="0.2">
      <c r="O6137" s="67"/>
      <c r="P6137" s="67"/>
    </row>
    <row r="6138" spans="15:16" x14ac:dyDescent="0.2">
      <c r="O6138" s="67"/>
      <c r="P6138" s="67"/>
    </row>
    <row r="6139" spans="15:16" x14ac:dyDescent="0.2">
      <c r="O6139" s="67"/>
      <c r="P6139" s="67"/>
    </row>
    <row r="6140" spans="15:16" x14ac:dyDescent="0.2">
      <c r="O6140" s="67"/>
      <c r="P6140" s="67"/>
    </row>
    <row r="6141" spans="15:16" x14ac:dyDescent="0.2">
      <c r="O6141" s="67"/>
      <c r="P6141" s="67"/>
    </row>
    <row r="6142" spans="15:16" x14ac:dyDescent="0.2">
      <c r="O6142" s="67"/>
      <c r="P6142" s="67"/>
    </row>
    <row r="6143" spans="15:16" x14ac:dyDescent="0.2">
      <c r="O6143" s="67"/>
      <c r="P6143" s="67"/>
    </row>
    <row r="6144" spans="15:16" x14ac:dyDescent="0.2">
      <c r="O6144" s="67"/>
      <c r="P6144" s="67"/>
    </row>
    <row r="6145" spans="15:16" x14ac:dyDescent="0.2">
      <c r="O6145" s="67"/>
      <c r="P6145" s="67"/>
    </row>
    <row r="6146" spans="15:16" x14ac:dyDescent="0.2">
      <c r="O6146" s="67"/>
      <c r="P6146" s="67"/>
    </row>
    <row r="6147" spans="15:16" x14ac:dyDescent="0.2">
      <c r="O6147" s="67"/>
      <c r="P6147" s="67"/>
    </row>
    <row r="6148" spans="15:16" x14ac:dyDescent="0.2">
      <c r="O6148" s="67"/>
      <c r="P6148" s="67"/>
    </row>
    <row r="6149" spans="15:16" x14ac:dyDescent="0.2">
      <c r="O6149" s="67"/>
      <c r="P6149" s="67"/>
    </row>
    <row r="6150" spans="15:16" x14ac:dyDescent="0.2">
      <c r="O6150" s="67"/>
      <c r="P6150" s="67"/>
    </row>
    <row r="6151" spans="15:16" x14ac:dyDescent="0.2">
      <c r="O6151" s="67"/>
      <c r="P6151" s="67"/>
    </row>
    <row r="6152" spans="15:16" x14ac:dyDescent="0.2">
      <c r="O6152" s="67"/>
      <c r="P6152" s="67"/>
    </row>
    <row r="6153" spans="15:16" x14ac:dyDescent="0.2">
      <c r="O6153" s="67"/>
      <c r="P6153" s="67"/>
    </row>
    <row r="6154" spans="15:16" x14ac:dyDescent="0.2">
      <c r="O6154" s="67"/>
      <c r="P6154" s="67"/>
    </row>
    <row r="6155" spans="15:16" x14ac:dyDescent="0.2">
      <c r="O6155" s="67"/>
      <c r="P6155" s="67"/>
    </row>
    <row r="6156" spans="15:16" x14ac:dyDescent="0.2">
      <c r="O6156" s="67"/>
      <c r="P6156" s="67"/>
    </row>
    <row r="6157" spans="15:16" x14ac:dyDescent="0.2">
      <c r="O6157" s="67"/>
      <c r="P6157" s="67"/>
    </row>
    <row r="6158" spans="15:16" x14ac:dyDescent="0.2">
      <c r="O6158" s="67"/>
      <c r="P6158" s="67"/>
    </row>
    <row r="6159" spans="15:16" x14ac:dyDescent="0.2">
      <c r="O6159" s="67"/>
      <c r="P6159" s="67"/>
    </row>
    <row r="6160" spans="15:16" x14ac:dyDescent="0.2">
      <c r="O6160" s="67"/>
      <c r="P6160" s="67"/>
    </row>
    <row r="6161" spans="15:16" x14ac:dyDescent="0.2">
      <c r="O6161" s="67"/>
      <c r="P6161" s="67"/>
    </row>
    <row r="6162" spans="15:16" x14ac:dyDescent="0.2">
      <c r="O6162" s="67"/>
      <c r="P6162" s="67"/>
    </row>
    <row r="6163" spans="15:16" x14ac:dyDescent="0.2">
      <c r="O6163" s="67"/>
      <c r="P6163" s="67"/>
    </row>
    <row r="6164" spans="15:16" x14ac:dyDescent="0.2">
      <c r="O6164" s="67"/>
      <c r="P6164" s="67"/>
    </row>
    <row r="6165" spans="15:16" x14ac:dyDescent="0.2">
      <c r="O6165" s="67"/>
      <c r="P6165" s="67"/>
    </row>
    <row r="6166" spans="15:16" x14ac:dyDescent="0.2">
      <c r="O6166" s="67"/>
      <c r="P6166" s="67"/>
    </row>
    <row r="6167" spans="15:16" x14ac:dyDescent="0.2">
      <c r="O6167" s="67"/>
      <c r="P6167" s="67"/>
    </row>
    <row r="6168" spans="15:16" x14ac:dyDescent="0.2">
      <c r="O6168" s="67"/>
      <c r="P6168" s="67"/>
    </row>
    <row r="6169" spans="15:16" x14ac:dyDescent="0.2">
      <c r="O6169" s="67"/>
      <c r="P6169" s="67"/>
    </row>
    <row r="6170" spans="15:16" x14ac:dyDescent="0.2">
      <c r="O6170" s="67"/>
      <c r="P6170" s="67"/>
    </row>
    <row r="6171" spans="15:16" x14ac:dyDescent="0.2">
      <c r="O6171" s="67"/>
      <c r="P6171" s="67"/>
    </row>
    <row r="6172" spans="15:16" x14ac:dyDescent="0.2">
      <c r="O6172" s="67"/>
      <c r="P6172" s="67"/>
    </row>
    <row r="6173" spans="15:16" x14ac:dyDescent="0.2">
      <c r="O6173" s="67"/>
      <c r="P6173" s="67"/>
    </row>
    <row r="6174" spans="15:16" x14ac:dyDescent="0.2">
      <c r="O6174" s="67"/>
      <c r="P6174" s="67"/>
    </row>
    <row r="6175" spans="15:16" x14ac:dyDescent="0.2">
      <c r="O6175" s="67"/>
      <c r="P6175" s="67"/>
    </row>
    <row r="6176" spans="15:16" x14ac:dyDescent="0.2">
      <c r="O6176" s="67"/>
      <c r="P6176" s="67"/>
    </row>
    <row r="6177" spans="15:16" x14ac:dyDescent="0.2">
      <c r="O6177" s="67"/>
      <c r="P6177" s="67"/>
    </row>
    <row r="6178" spans="15:16" x14ac:dyDescent="0.2">
      <c r="O6178" s="67"/>
      <c r="P6178" s="67"/>
    </row>
    <row r="6179" spans="15:16" x14ac:dyDescent="0.2">
      <c r="O6179" s="67"/>
      <c r="P6179" s="67"/>
    </row>
    <row r="6180" spans="15:16" x14ac:dyDescent="0.2">
      <c r="O6180" s="67"/>
      <c r="P6180" s="67"/>
    </row>
    <row r="6181" spans="15:16" x14ac:dyDescent="0.2">
      <c r="O6181" s="67"/>
      <c r="P6181" s="67"/>
    </row>
    <row r="6182" spans="15:16" x14ac:dyDescent="0.2">
      <c r="O6182" s="67"/>
      <c r="P6182" s="67"/>
    </row>
    <row r="6183" spans="15:16" x14ac:dyDescent="0.2">
      <c r="O6183" s="67"/>
      <c r="P6183" s="67"/>
    </row>
    <row r="6184" spans="15:16" x14ac:dyDescent="0.2">
      <c r="O6184" s="67"/>
      <c r="P6184" s="67"/>
    </row>
    <row r="6185" spans="15:16" x14ac:dyDescent="0.2">
      <c r="O6185" s="67"/>
      <c r="P6185" s="67"/>
    </row>
    <row r="6186" spans="15:16" x14ac:dyDescent="0.2">
      <c r="O6186" s="67"/>
      <c r="P6186" s="67"/>
    </row>
    <row r="6187" spans="15:16" x14ac:dyDescent="0.2">
      <c r="O6187" s="67"/>
      <c r="P6187" s="67"/>
    </row>
    <row r="6188" spans="15:16" x14ac:dyDescent="0.2">
      <c r="O6188" s="67"/>
      <c r="P6188" s="67"/>
    </row>
    <row r="6189" spans="15:16" x14ac:dyDescent="0.2">
      <c r="O6189" s="67"/>
      <c r="P6189" s="67"/>
    </row>
    <row r="6190" spans="15:16" x14ac:dyDescent="0.2">
      <c r="O6190" s="67"/>
      <c r="P6190" s="67"/>
    </row>
    <row r="6191" spans="15:16" x14ac:dyDescent="0.2">
      <c r="O6191" s="67"/>
      <c r="P6191" s="67"/>
    </row>
    <row r="6192" spans="15:16" x14ac:dyDescent="0.2">
      <c r="O6192" s="67"/>
      <c r="P6192" s="67"/>
    </row>
    <row r="6193" spans="15:16" x14ac:dyDescent="0.2">
      <c r="O6193" s="67"/>
      <c r="P6193" s="67"/>
    </row>
    <row r="6194" spans="15:16" x14ac:dyDescent="0.2">
      <c r="O6194" s="67"/>
      <c r="P6194" s="67"/>
    </row>
    <row r="6195" spans="15:16" x14ac:dyDescent="0.2">
      <c r="O6195" s="67"/>
      <c r="P6195" s="67"/>
    </row>
    <row r="6196" spans="15:16" x14ac:dyDescent="0.2">
      <c r="O6196" s="67"/>
      <c r="P6196" s="67"/>
    </row>
    <row r="6197" spans="15:16" x14ac:dyDescent="0.2">
      <c r="O6197" s="67"/>
      <c r="P6197" s="67"/>
    </row>
    <row r="6198" spans="15:16" x14ac:dyDescent="0.2">
      <c r="O6198" s="67"/>
      <c r="P6198" s="67"/>
    </row>
    <row r="6199" spans="15:16" x14ac:dyDescent="0.2">
      <c r="O6199" s="67"/>
      <c r="P6199" s="67"/>
    </row>
    <row r="6200" spans="15:16" x14ac:dyDescent="0.2">
      <c r="O6200" s="67"/>
      <c r="P6200" s="67"/>
    </row>
    <row r="6201" spans="15:16" x14ac:dyDescent="0.2">
      <c r="O6201" s="67"/>
      <c r="P6201" s="67"/>
    </row>
    <row r="6202" spans="15:16" x14ac:dyDescent="0.2">
      <c r="O6202" s="67"/>
      <c r="P6202" s="67"/>
    </row>
    <row r="6203" spans="15:16" x14ac:dyDescent="0.2">
      <c r="O6203" s="67"/>
      <c r="P6203" s="67"/>
    </row>
    <row r="6204" spans="15:16" x14ac:dyDescent="0.2">
      <c r="O6204" s="67"/>
      <c r="P6204" s="67"/>
    </row>
    <row r="6205" spans="15:16" x14ac:dyDescent="0.2">
      <c r="O6205" s="67"/>
      <c r="P6205" s="67"/>
    </row>
    <row r="6206" spans="15:16" x14ac:dyDescent="0.2">
      <c r="O6206" s="67"/>
      <c r="P6206" s="67"/>
    </row>
    <row r="6207" spans="15:16" x14ac:dyDescent="0.2">
      <c r="O6207" s="67"/>
      <c r="P6207" s="67"/>
    </row>
    <row r="6208" spans="15:16" x14ac:dyDescent="0.2">
      <c r="O6208" s="67"/>
      <c r="P6208" s="67"/>
    </row>
    <row r="6209" spans="15:16" x14ac:dyDescent="0.2">
      <c r="O6209" s="67"/>
      <c r="P6209" s="67"/>
    </row>
    <row r="6210" spans="15:16" x14ac:dyDescent="0.2">
      <c r="O6210" s="67"/>
      <c r="P6210" s="67"/>
    </row>
    <row r="6211" spans="15:16" x14ac:dyDescent="0.2">
      <c r="O6211" s="67"/>
      <c r="P6211" s="67"/>
    </row>
    <row r="6212" spans="15:16" x14ac:dyDescent="0.2">
      <c r="O6212" s="67"/>
      <c r="P6212" s="67"/>
    </row>
    <row r="6213" spans="15:16" x14ac:dyDescent="0.2">
      <c r="O6213" s="67"/>
      <c r="P6213" s="67"/>
    </row>
    <row r="6214" spans="15:16" x14ac:dyDescent="0.2">
      <c r="O6214" s="67"/>
      <c r="P6214" s="67"/>
    </row>
    <row r="6215" spans="15:16" x14ac:dyDescent="0.2">
      <c r="O6215" s="67"/>
      <c r="P6215" s="67"/>
    </row>
    <row r="6216" spans="15:16" x14ac:dyDescent="0.2">
      <c r="O6216" s="67"/>
      <c r="P6216" s="67"/>
    </row>
    <row r="6217" spans="15:16" x14ac:dyDescent="0.2">
      <c r="O6217" s="67"/>
      <c r="P6217" s="67"/>
    </row>
    <row r="6218" spans="15:16" x14ac:dyDescent="0.2">
      <c r="O6218" s="67"/>
      <c r="P6218" s="67"/>
    </row>
    <row r="6219" spans="15:16" x14ac:dyDescent="0.2">
      <c r="O6219" s="67"/>
      <c r="P6219" s="67"/>
    </row>
    <row r="6220" spans="15:16" x14ac:dyDescent="0.2">
      <c r="O6220" s="67"/>
      <c r="P6220" s="67"/>
    </row>
    <row r="6221" spans="15:16" x14ac:dyDescent="0.2">
      <c r="O6221" s="67"/>
      <c r="P6221" s="67"/>
    </row>
    <row r="6222" spans="15:16" x14ac:dyDescent="0.2">
      <c r="O6222" s="67"/>
      <c r="P6222" s="67"/>
    </row>
    <row r="6223" spans="15:16" x14ac:dyDescent="0.2">
      <c r="O6223" s="67"/>
      <c r="P6223" s="67"/>
    </row>
    <row r="6224" spans="15:16" x14ac:dyDescent="0.2">
      <c r="O6224" s="67"/>
      <c r="P6224" s="67"/>
    </row>
    <row r="6225" spans="15:16" x14ac:dyDescent="0.2">
      <c r="O6225" s="67"/>
      <c r="P6225" s="67"/>
    </row>
    <row r="6226" spans="15:16" x14ac:dyDescent="0.2">
      <c r="O6226" s="67"/>
      <c r="P6226" s="67"/>
    </row>
    <row r="6227" spans="15:16" x14ac:dyDescent="0.2">
      <c r="O6227" s="67"/>
      <c r="P6227" s="67"/>
    </row>
    <row r="6228" spans="15:16" x14ac:dyDescent="0.2">
      <c r="O6228" s="67"/>
      <c r="P6228" s="67"/>
    </row>
    <row r="6229" spans="15:16" x14ac:dyDescent="0.2">
      <c r="O6229" s="67"/>
      <c r="P6229" s="67"/>
    </row>
    <row r="6230" spans="15:16" x14ac:dyDescent="0.2">
      <c r="O6230" s="67"/>
      <c r="P6230" s="67"/>
    </row>
    <row r="6231" spans="15:16" x14ac:dyDescent="0.2">
      <c r="O6231" s="67"/>
      <c r="P6231" s="67"/>
    </row>
    <row r="6232" spans="15:16" x14ac:dyDescent="0.2">
      <c r="O6232" s="67"/>
      <c r="P6232" s="67"/>
    </row>
    <row r="6233" spans="15:16" x14ac:dyDescent="0.2">
      <c r="O6233" s="67"/>
      <c r="P6233" s="67"/>
    </row>
    <row r="6234" spans="15:16" x14ac:dyDescent="0.2">
      <c r="O6234" s="67"/>
      <c r="P6234" s="67"/>
    </row>
    <row r="6235" spans="15:16" x14ac:dyDescent="0.2">
      <c r="O6235" s="67"/>
      <c r="P6235" s="67"/>
    </row>
    <row r="6236" spans="15:16" x14ac:dyDescent="0.2">
      <c r="O6236" s="67"/>
      <c r="P6236" s="67"/>
    </row>
    <row r="6237" spans="15:16" x14ac:dyDescent="0.2">
      <c r="O6237" s="67"/>
      <c r="P6237" s="67"/>
    </row>
    <row r="6238" spans="15:16" x14ac:dyDescent="0.2">
      <c r="O6238" s="67"/>
      <c r="P6238" s="67"/>
    </row>
    <row r="6239" spans="15:16" x14ac:dyDescent="0.2">
      <c r="O6239" s="67"/>
      <c r="P6239" s="67"/>
    </row>
    <row r="6240" spans="15:16" x14ac:dyDescent="0.2">
      <c r="O6240" s="67"/>
      <c r="P6240" s="67"/>
    </row>
    <row r="6241" spans="15:16" x14ac:dyDescent="0.2">
      <c r="O6241" s="67"/>
      <c r="P6241" s="67"/>
    </row>
    <row r="6242" spans="15:16" x14ac:dyDescent="0.2">
      <c r="O6242" s="67"/>
      <c r="P6242" s="67"/>
    </row>
    <row r="6243" spans="15:16" x14ac:dyDescent="0.2">
      <c r="O6243" s="67"/>
      <c r="P6243" s="67"/>
    </row>
    <row r="6244" spans="15:16" x14ac:dyDescent="0.2">
      <c r="O6244" s="67"/>
      <c r="P6244" s="67"/>
    </row>
    <row r="6245" spans="15:16" x14ac:dyDescent="0.2">
      <c r="O6245" s="67"/>
      <c r="P6245" s="67"/>
    </row>
    <row r="6246" spans="15:16" x14ac:dyDescent="0.2">
      <c r="O6246" s="67"/>
      <c r="P6246" s="67"/>
    </row>
    <row r="6247" spans="15:16" x14ac:dyDescent="0.2">
      <c r="O6247" s="67"/>
      <c r="P6247" s="67"/>
    </row>
    <row r="6248" spans="15:16" x14ac:dyDescent="0.2">
      <c r="O6248" s="67"/>
      <c r="P6248" s="67"/>
    </row>
    <row r="6249" spans="15:16" x14ac:dyDescent="0.2">
      <c r="O6249" s="67"/>
      <c r="P6249" s="67"/>
    </row>
    <row r="6250" spans="15:16" x14ac:dyDescent="0.2">
      <c r="O6250" s="67"/>
      <c r="P6250" s="67"/>
    </row>
    <row r="6251" spans="15:16" x14ac:dyDescent="0.2">
      <c r="O6251" s="67"/>
      <c r="P6251" s="67"/>
    </row>
    <row r="6252" spans="15:16" x14ac:dyDescent="0.2">
      <c r="O6252" s="67"/>
      <c r="P6252" s="67"/>
    </row>
    <row r="6253" spans="15:16" x14ac:dyDescent="0.2">
      <c r="O6253" s="67"/>
      <c r="P6253" s="67"/>
    </row>
    <row r="6254" spans="15:16" x14ac:dyDescent="0.2">
      <c r="O6254" s="67"/>
      <c r="P6254" s="67"/>
    </row>
    <row r="6255" spans="15:16" x14ac:dyDescent="0.2">
      <c r="O6255" s="67"/>
      <c r="P6255" s="67"/>
    </row>
    <row r="6256" spans="15:16" x14ac:dyDescent="0.2">
      <c r="O6256" s="67"/>
      <c r="P6256" s="67"/>
    </row>
    <row r="6257" spans="15:16" x14ac:dyDescent="0.2">
      <c r="O6257" s="67"/>
      <c r="P6257" s="67"/>
    </row>
    <row r="6258" spans="15:16" x14ac:dyDescent="0.2">
      <c r="O6258" s="67"/>
      <c r="P6258" s="67"/>
    </row>
    <row r="6259" spans="15:16" x14ac:dyDescent="0.2">
      <c r="O6259" s="67"/>
      <c r="P6259" s="67"/>
    </row>
    <row r="6260" spans="15:16" x14ac:dyDescent="0.2">
      <c r="O6260" s="67"/>
      <c r="P6260" s="67"/>
    </row>
    <row r="6261" spans="15:16" x14ac:dyDescent="0.2">
      <c r="O6261" s="67"/>
      <c r="P6261" s="67"/>
    </row>
    <row r="6262" spans="15:16" x14ac:dyDescent="0.2">
      <c r="O6262" s="67"/>
      <c r="P6262" s="67"/>
    </row>
    <row r="6263" spans="15:16" x14ac:dyDescent="0.2">
      <c r="O6263" s="67"/>
      <c r="P6263" s="67"/>
    </row>
    <row r="6264" spans="15:16" x14ac:dyDescent="0.2">
      <c r="O6264" s="67"/>
      <c r="P6264" s="67"/>
    </row>
    <row r="6265" spans="15:16" x14ac:dyDescent="0.2">
      <c r="O6265" s="67"/>
      <c r="P6265" s="67"/>
    </row>
    <row r="6266" spans="15:16" x14ac:dyDescent="0.2">
      <c r="O6266" s="67"/>
      <c r="P6266" s="67"/>
    </row>
    <row r="6267" spans="15:16" x14ac:dyDescent="0.2">
      <c r="O6267" s="67"/>
      <c r="P6267" s="67"/>
    </row>
    <row r="6268" spans="15:16" x14ac:dyDescent="0.2">
      <c r="O6268" s="67"/>
      <c r="P6268" s="67"/>
    </row>
    <row r="6269" spans="15:16" x14ac:dyDescent="0.2">
      <c r="O6269" s="67"/>
      <c r="P6269" s="67"/>
    </row>
    <row r="6270" spans="15:16" x14ac:dyDescent="0.2">
      <c r="O6270" s="67"/>
      <c r="P6270" s="67"/>
    </row>
    <row r="6271" spans="15:16" x14ac:dyDescent="0.2">
      <c r="O6271" s="67"/>
      <c r="P6271" s="67"/>
    </row>
    <row r="6272" spans="15:16" x14ac:dyDescent="0.2">
      <c r="O6272" s="67"/>
      <c r="P6272" s="67"/>
    </row>
    <row r="6273" spans="15:16" x14ac:dyDescent="0.2">
      <c r="O6273" s="67"/>
      <c r="P6273" s="67"/>
    </row>
    <row r="6274" spans="15:16" x14ac:dyDescent="0.2">
      <c r="O6274" s="67"/>
      <c r="P6274" s="67"/>
    </row>
    <row r="6275" spans="15:16" x14ac:dyDescent="0.2">
      <c r="O6275" s="67"/>
      <c r="P6275" s="67"/>
    </row>
    <row r="6276" spans="15:16" x14ac:dyDescent="0.2">
      <c r="O6276" s="67"/>
      <c r="P6276" s="67"/>
    </row>
    <row r="6277" spans="15:16" x14ac:dyDescent="0.2">
      <c r="O6277" s="67"/>
      <c r="P6277" s="67"/>
    </row>
    <row r="6278" spans="15:16" x14ac:dyDescent="0.2">
      <c r="O6278" s="67"/>
      <c r="P6278" s="67"/>
    </row>
    <row r="6279" spans="15:16" x14ac:dyDescent="0.2">
      <c r="O6279" s="67"/>
      <c r="P6279" s="67"/>
    </row>
    <row r="6280" spans="15:16" x14ac:dyDescent="0.2">
      <c r="O6280" s="67"/>
      <c r="P6280" s="67"/>
    </row>
    <row r="6281" spans="15:16" x14ac:dyDescent="0.2">
      <c r="O6281" s="67"/>
      <c r="P6281" s="67"/>
    </row>
    <row r="6282" spans="15:16" x14ac:dyDescent="0.2">
      <c r="O6282" s="67"/>
      <c r="P6282" s="67"/>
    </row>
    <row r="6283" spans="15:16" x14ac:dyDescent="0.2">
      <c r="O6283" s="67"/>
      <c r="P6283" s="67"/>
    </row>
    <row r="6284" spans="15:16" x14ac:dyDescent="0.2">
      <c r="O6284" s="67"/>
      <c r="P6284" s="67"/>
    </row>
    <row r="6285" spans="15:16" x14ac:dyDescent="0.2">
      <c r="O6285" s="67"/>
      <c r="P6285" s="67"/>
    </row>
    <row r="6286" spans="15:16" x14ac:dyDescent="0.2">
      <c r="O6286" s="67"/>
      <c r="P6286" s="67"/>
    </row>
    <row r="6287" spans="15:16" x14ac:dyDescent="0.2">
      <c r="O6287" s="67"/>
      <c r="P6287" s="67"/>
    </row>
    <row r="6288" spans="15:16" x14ac:dyDescent="0.2">
      <c r="O6288" s="67"/>
      <c r="P6288" s="67"/>
    </row>
    <row r="6289" spans="15:16" x14ac:dyDescent="0.2">
      <c r="O6289" s="67"/>
      <c r="P6289" s="67"/>
    </row>
    <row r="6290" spans="15:16" x14ac:dyDescent="0.2">
      <c r="O6290" s="67"/>
      <c r="P6290" s="67"/>
    </row>
    <row r="6291" spans="15:16" x14ac:dyDescent="0.2">
      <c r="O6291" s="67"/>
      <c r="P6291" s="67"/>
    </row>
    <row r="6292" spans="15:16" x14ac:dyDescent="0.2">
      <c r="O6292" s="67"/>
      <c r="P6292" s="67"/>
    </row>
    <row r="6293" spans="15:16" x14ac:dyDescent="0.2">
      <c r="O6293" s="67"/>
      <c r="P6293" s="67"/>
    </row>
    <row r="6294" spans="15:16" x14ac:dyDescent="0.2">
      <c r="O6294" s="67"/>
      <c r="P6294" s="67"/>
    </row>
    <row r="6295" spans="15:16" x14ac:dyDescent="0.2">
      <c r="O6295" s="67"/>
      <c r="P6295" s="67"/>
    </row>
    <row r="6296" spans="15:16" x14ac:dyDescent="0.2">
      <c r="O6296" s="67"/>
      <c r="P6296" s="67"/>
    </row>
    <row r="6297" spans="15:16" x14ac:dyDescent="0.2">
      <c r="O6297" s="67"/>
      <c r="P6297" s="67"/>
    </row>
    <row r="6298" spans="15:16" x14ac:dyDescent="0.2">
      <c r="O6298" s="67"/>
      <c r="P6298" s="67"/>
    </row>
    <row r="6299" spans="15:16" x14ac:dyDescent="0.2">
      <c r="O6299" s="67"/>
      <c r="P6299" s="67"/>
    </row>
    <row r="6300" spans="15:16" x14ac:dyDescent="0.2">
      <c r="O6300" s="67"/>
      <c r="P6300" s="67"/>
    </row>
    <row r="6301" spans="15:16" x14ac:dyDescent="0.2">
      <c r="O6301" s="67"/>
      <c r="P6301" s="67"/>
    </row>
    <row r="6302" spans="15:16" x14ac:dyDescent="0.2">
      <c r="O6302" s="67"/>
      <c r="P6302" s="67"/>
    </row>
    <row r="6303" spans="15:16" x14ac:dyDescent="0.2">
      <c r="O6303" s="67"/>
      <c r="P6303" s="67"/>
    </row>
    <row r="6304" spans="15:16" x14ac:dyDescent="0.2">
      <c r="O6304" s="67"/>
      <c r="P6304" s="67"/>
    </row>
    <row r="6305" spans="15:16" x14ac:dyDescent="0.2">
      <c r="O6305" s="67"/>
      <c r="P6305" s="67"/>
    </row>
    <row r="6306" spans="15:16" x14ac:dyDescent="0.2">
      <c r="O6306" s="67"/>
      <c r="P6306" s="67"/>
    </row>
    <row r="6307" spans="15:16" x14ac:dyDescent="0.2">
      <c r="O6307" s="67"/>
      <c r="P6307" s="67"/>
    </row>
    <row r="6308" spans="15:16" x14ac:dyDescent="0.2">
      <c r="O6308" s="67"/>
      <c r="P6308" s="67"/>
    </row>
    <row r="6309" spans="15:16" x14ac:dyDescent="0.2">
      <c r="O6309" s="67"/>
      <c r="P6309" s="67"/>
    </row>
    <row r="6310" spans="15:16" x14ac:dyDescent="0.2">
      <c r="O6310" s="67"/>
      <c r="P6310" s="67"/>
    </row>
    <row r="6311" spans="15:16" x14ac:dyDescent="0.2">
      <c r="O6311" s="67"/>
      <c r="P6311" s="67"/>
    </row>
    <row r="6312" spans="15:16" x14ac:dyDescent="0.2">
      <c r="O6312" s="67"/>
      <c r="P6312" s="67"/>
    </row>
    <row r="6313" spans="15:16" x14ac:dyDescent="0.2">
      <c r="O6313" s="67"/>
      <c r="P6313" s="67"/>
    </row>
    <row r="6314" spans="15:16" x14ac:dyDescent="0.2">
      <c r="O6314" s="67"/>
      <c r="P6314" s="67"/>
    </row>
    <row r="6315" spans="15:16" x14ac:dyDescent="0.2">
      <c r="O6315" s="67"/>
      <c r="P6315" s="67"/>
    </row>
    <row r="6316" spans="15:16" x14ac:dyDescent="0.2">
      <c r="O6316" s="67"/>
      <c r="P6316" s="67"/>
    </row>
    <row r="6317" spans="15:16" x14ac:dyDescent="0.2">
      <c r="O6317" s="67"/>
      <c r="P6317" s="67"/>
    </row>
    <row r="6318" spans="15:16" x14ac:dyDescent="0.2">
      <c r="O6318" s="67"/>
      <c r="P6318" s="67"/>
    </row>
    <row r="6319" spans="15:16" x14ac:dyDescent="0.2">
      <c r="O6319" s="67"/>
      <c r="P6319" s="67"/>
    </row>
    <row r="6320" spans="15:16" x14ac:dyDescent="0.2">
      <c r="O6320" s="67"/>
      <c r="P6320" s="67"/>
    </row>
    <row r="6321" spans="15:16" x14ac:dyDescent="0.2">
      <c r="O6321" s="67"/>
      <c r="P6321" s="67"/>
    </row>
    <row r="6322" spans="15:16" x14ac:dyDescent="0.2">
      <c r="O6322" s="67"/>
      <c r="P6322" s="67"/>
    </row>
    <row r="6323" spans="15:16" x14ac:dyDescent="0.2">
      <c r="O6323" s="67"/>
      <c r="P6323" s="67"/>
    </row>
    <row r="6324" spans="15:16" x14ac:dyDescent="0.2">
      <c r="O6324" s="67"/>
      <c r="P6324" s="67"/>
    </row>
    <row r="6325" spans="15:16" x14ac:dyDescent="0.2">
      <c r="O6325" s="67"/>
      <c r="P6325" s="67"/>
    </row>
    <row r="6326" spans="15:16" x14ac:dyDescent="0.2">
      <c r="O6326" s="67"/>
      <c r="P6326" s="67"/>
    </row>
    <row r="6327" spans="15:16" x14ac:dyDescent="0.2">
      <c r="O6327" s="67"/>
      <c r="P6327" s="67"/>
    </row>
    <row r="6328" spans="15:16" x14ac:dyDescent="0.2">
      <c r="O6328" s="67"/>
      <c r="P6328" s="67"/>
    </row>
    <row r="6329" spans="15:16" x14ac:dyDescent="0.2">
      <c r="O6329" s="67"/>
      <c r="P6329" s="67"/>
    </row>
    <row r="6330" spans="15:16" x14ac:dyDescent="0.2">
      <c r="O6330" s="67"/>
      <c r="P6330" s="67"/>
    </row>
    <row r="6331" spans="15:16" x14ac:dyDescent="0.2">
      <c r="O6331" s="67"/>
      <c r="P6331" s="67"/>
    </row>
    <row r="6332" spans="15:16" x14ac:dyDescent="0.2">
      <c r="O6332" s="67"/>
      <c r="P6332" s="67"/>
    </row>
    <row r="6333" spans="15:16" x14ac:dyDescent="0.2">
      <c r="O6333" s="67"/>
      <c r="P6333" s="67"/>
    </row>
    <row r="6334" spans="15:16" x14ac:dyDescent="0.2">
      <c r="O6334" s="67"/>
      <c r="P6334" s="67"/>
    </row>
    <row r="6335" spans="15:16" x14ac:dyDescent="0.2">
      <c r="O6335" s="67"/>
      <c r="P6335" s="67"/>
    </row>
    <row r="6336" spans="15:16" x14ac:dyDescent="0.2">
      <c r="O6336" s="67"/>
      <c r="P6336" s="67"/>
    </row>
    <row r="6337" spans="15:16" x14ac:dyDescent="0.2">
      <c r="O6337" s="67"/>
      <c r="P6337" s="67"/>
    </row>
    <row r="6338" spans="15:16" x14ac:dyDescent="0.2">
      <c r="O6338" s="67"/>
      <c r="P6338" s="67"/>
    </row>
    <row r="6339" spans="15:16" x14ac:dyDescent="0.2">
      <c r="O6339" s="67"/>
      <c r="P6339" s="67"/>
    </row>
    <row r="6340" spans="15:16" x14ac:dyDescent="0.2">
      <c r="O6340" s="67"/>
      <c r="P6340" s="67"/>
    </row>
    <row r="6341" spans="15:16" x14ac:dyDescent="0.2">
      <c r="O6341" s="67"/>
      <c r="P6341" s="67"/>
    </row>
    <row r="6342" spans="15:16" x14ac:dyDescent="0.2">
      <c r="O6342" s="67"/>
      <c r="P6342" s="67"/>
    </row>
    <row r="6343" spans="15:16" x14ac:dyDescent="0.2">
      <c r="O6343" s="67"/>
      <c r="P6343" s="67"/>
    </row>
    <row r="6344" spans="15:16" x14ac:dyDescent="0.2">
      <c r="O6344" s="67"/>
      <c r="P6344" s="67"/>
    </row>
    <row r="6345" spans="15:16" x14ac:dyDescent="0.2">
      <c r="O6345" s="67"/>
      <c r="P6345" s="67"/>
    </row>
    <row r="6346" spans="15:16" x14ac:dyDescent="0.2">
      <c r="O6346" s="67"/>
      <c r="P6346" s="67"/>
    </row>
    <row r="6347" spans="15:16" x14ac:dyDescent="0.2">
      <c r="O6347" s="67"/>
      <c r="P6347" s="67"/>
    </row>
    <row r="6348" spans="15:16" x14ac:dyDescent="0.2">
      <c r="O6348" s="67"/>
      <c r="P6348" s="67"/>
    </row>
    <row r="6349" spans="15:16" x14ac:dyDescent="0.2">
      <c r="O6349" s="67"/>
      <c r="P6349" s="67"/>
    </row>
    <row r="6350" spans="15:16" x14ac:dyDescent="0.2">
      <c r="O6350" s="67"/>
      <c r="P6350" s="67"/>
    </row>
    <row r="6351" spans="15:16" x14ac:dyDescent="0.2">
      <c r="O6351" s="67"/>
      <c r="P6351" s="67"/>
    </row>
    <row r="6352" spans="15:16" x14ac:dyDescent="0.2">
      <c r="O6352" s="67"/>
      <c r="P6352" s="67"/>
    </row>
    <row r="6353" spans="15:16" x14ac:dyDescent="0.2">
      <c r="O6353" s="67"/>
      <c r="P6353" s="67"/>
    </row>
    <row r="6354" spans="15:16" x14ac:dyDescent="0.2">
      <c r="O6354" s="67"/>
      <c r="P6354" s="67"/>
    </row>
    <row r="6355" spans="15:16" x14ac:dyDescent="0.2">
      <c r="O6355" s="67"/>
      <c r="P6355" s="67"/>
    </row>
    <row r="6356" spans="15:16" x14ac:dyDescent="0.2">
      <c r="O6356" s="67"/>
      <c r="P6356" s="67"/>
    </row>
    <row r="6357" spans="15:16" x14ac:dyDescent="0.2">
      <c r="O6357" s="67"/>
      <c r="P6357" s="67"/>
    </row>
    <row r="6358" spans="15:16" x14ac:dyDescent="0.2">
      <c r="O6358" s="67"/>
      <c r="P6358" s="67"/>
    </row>
    <row r="6359" spans="15:16" x14ac:dyDescent="0.2">
      <c r="O6359" s="67"/>
      <c r="P6359" s="67"/>
    </row>
    <row r="6360" spans="15:16" x14ac:dyDescent="0.2">
      <c r="O6360" s="67"/>
      <c r="P6360" s="67"/>
    </row>
    <row r="6361" spans="15:16" x14ac:dyDescent="0.2">
      <c r="O6361" s="67"/>
      <c r="P6361" s="67"/>
    </row>
    <row r="6362" spans="15:16" x14ac:dyDescent="0.2">
      <c r="O6362" s="67"/>
      <c r="P6362" s="67"/>
    </row>
    <row r="6363" spans="15:16" x14ac:dyDescent="0.2">
      <c r="O6363" s="67"/>
      <c r="P6363" s="67"/>
    </row>
    <row r="6364" spans="15:16" x14ac:dyDescent="0.2">
      <c r="O6364" s="67"/>
      <c r="P6364" s="67"/>
    </row>
    <row r="6365" spans="15:16" x14ac:dyDescent="0.2">
      <c r="O6365" s="67"/>
      <c r="P6365" s="67"/>
    </row>
    <row r="6366" spans="15:16" x14ac:dyDescent="0.2">
      <c r="O6366" s="67"/>
      <c r="P6366" s="67"/>
    </row>
    <row r="6367" spans="15:16" x14ac:dyDescent="0.2">
      <c r="O6367" s="67"/>
      <c r="P6367" s="67"/>
    </row>
    <row r="6368" spans="15:16" x14ac:dyDescent="0.2">
      <c r="O6368" s="67"/>
      <c r="P6368" s="67"/>
    </row>
    <row r="6369" spans="15:16" x14ac:dyDescent="0.2">
      <c r="O6369" s="67"/>
      <c r="P6369" s="67"/>
    </row>
    <row r="6370" spans="15:16" x14ac:dyDescent="0.2">
      <c r="O6370" s="67"/>
      <c r="P6370" s="67"/>
    </row>
    <row r="6371" spans="15:16" x14ac:dyDescent="0.2">
      <c r="O6371" s="67"/>
      <c r="P6371" s="67"/>
    </row>
    <row r="6372" spans="15:16" x14ac:dyDescent="0.2">
      <c r="O6372" s="67"/>
      <c r="P6372" s="67"/>
    </row>
    <row r="6373" spans="15:16" x14ac:dyDescent="0.2">
      <c r="O6373" s="67"/>
      <c r="P6373" s="67"/>
    </row>
    <row r="6374" spans="15:16" x14ac:dyDescent="0.2">
      <c r="O6374" s="67"/>
      <c r="P6374" s="67"/>
    </row>
    <row r="6375" spans="15:16" x14ac:dyDescent="0.2">
      <c r="O6375" s="67"/>
      <c r="P6375" s="67"/>
    </row>
    <row r="6376" spans="15:16" x14ac:dyDescent="0.2">
      <c r="O6376" s="67"/>
      <c r="P6376" s="67"/>
    </row>
    <row r="6377" spans="15:16" x14ac:dyDescent="0.2">
      <c r="O6377" s="67"/>
      <c r="P6377" s="67"/>
    </row>
    <row r="6378" spans="15:16" x14ac:dyDescent="0.2">
      <c r="O6378" s="67"/>
      <c r="P6378" s="67"/>
    </row>
    <row r="6379" spans="15:16" x14ac:dyDescent="0.2">
      <c r="O6379" s="67"/>
      <c r="P6379" s="67"/>
    </row>
    <row r="6380" spans="15:16" x14ac:dyDescent="0.2">
      <c r="O6380" s="67"/>
      <c r="P6380" s="67"/>
    </row>
    <row r="6381" spans="15:16" x14ac:dyDescent="0.2">
      <c r="O6381" s="67"/>
      <c r="P6381" s="67"/>
    </row>
    <row r="6382" spans="15:16" x14ac:dyDescent="0.2">
      <c r="O6382" s="67"/>
      <c r="P6382" s="67"/>
    </row>
    <row r="6383" spans="15:16" x14ac:dyDescent="0.2">
      <c r="O6383" s="67"/>
      <c r="P6383" s="67"/>
    </row>
    <row r="6384" spans="15:16" x14ac:dyDescent="0.2">
      <c r="O6384" s="67"/>
      <c r="P6384" s="67"/>
    </row>
    <row r="6385" spans="15:16" x14ac:dyDescent="0.2">
      <c r="O6385" s="67"/>
      <c r="P6385" s="67"/>
    </row>
    <row r="6386" spans="15:16" x14ac:dyDescent="0.2">
      <c r="O6386" s="67"/>
      <c r="P6386" s="67"/>
    </row>
    <row r="6387" spans="15:16" x14ac:dyDescent="0.2">
      <c r="O6387" s="67"/>
      <c r="P6387" s="67"/>
    </row>
    <row r="6388" spans="15:16" x14ac:dyDescent="0.2">
      <c r="O6388" s="67"/>
      <c r="P6388" s="67"/>
    </row>
    <row r="6389" spans="15:16" x14ac:dyDescent="0.2">
      <c r="O6389" s="67"/>
      <c r="P6389" s="67"/>
    </row>
    <row r="6390" spans="15:16" x14ac:dyDescent="0.2">
      <c r="O6390" s="67"/>
      <c r="P6390" s="67"/>
    </row>
    <row r="6391" spans="15:16" x14ac:dyDescent="0.2">
      <c r="O6391" s="67"/>
      <c r="P6391" s="67"/>
    </row>
    <row r="6392" spans="15:16" x14ac:dyDescent="0.2">
      <c r="O6392" s="67"/>
      <c r="P6392" s="67"/>
    </row>
    <row r="6393" spans="15:16" x14ac:dyDescent="0.2">
      <c r="O6393" s="67"/>
      <c r="P6393" s="67"/>
    </row>
    <row r="6394" spans="15:16" x14ac:dyDescent="0.2">
      <c r="O6394" s="67"/>
      <c r="P6394" s="67"/>
    </row>
    <row r="6395" spans="15:16" x14ac:dyDescent="0.2">
      <c r="O6395" s="67"/>
      <c r="P6395" s="67"/>
    </row>
    <row r="6396" spans="15:16" x14ac:dyDescent="0.2">
      <c r="O6396" s="67"/>
      <c r="P6396" s="67"/>
    </row>
    <row r="6397" spans="15:16" x14ac:dyDescent="0.2">
      <c r="O6397" s="67"/>
      <c r="P6397" s="67"/>
    </row>
    <row r="6398" spans="15:16" x14ac:dyDescent="0.2">
      <c r="O6398" s="67"/>
      <c r="P6398" s="67"/>
    </row>
    <row r="6399" spans="15:16" x14ac:dyDescent="0.2">
      <c r="O6399" s="67"/>
      <c r="P6399" s="67"/>
    </row>
    <row r="6400" spans="15:16" x14ac:dyDescent="0.2">
      <c r="O6400" s="67"/>
      <c r="P6400" s="67"/>
    </row>
    <row r="6401" spans="15:16" x14ac:dyDescent="0.2">
      <c r="O6401" s="67"/>
      <c r="P6401" s="67"/>
    </row>
    <row r="6402" spans="15:16" x14ac:dyDescent="0.2">
      <c r="O6402" s="67"/>
      <c r="P6402" s="67"/>
    </row>
    <row r="6403" spans="15:16" x14ac:dyDescent="0.2">
      <c r="O6403" s="67"/>
      <c r="P6403" s="67"/>
    </row>
    <row r="6404" spans="15:16" x14ac:dyDescent="0.2">
      <c r="O6404" s="67"/>
      <c r="P6404" s="67"/>
    </row>
    <row r="6405" spans="15:16" x14ac:dyDescent="0.2">
      <c r="O6405" s="67"/>
      <c r="P6405" s="67"/>
    </row>
    <row r="6406" spans="15:16" x14ac:dyDescent="0.2">
      <c r="O6406" s="67"/>
      <c r="P6406" s="67"/>
    </row>
    <row r="6407" spans="15:16" x14ac:dyDescent="0.2">
      <c r="O6407" s="67"/>
      <c r="P6407" s="67"/>
    </row>
    <row r="6408" spans="15:16" x14ac:dyDescent="0.2">
      <c r="O6408" s="67"/>
      <c r="P6408" s="67"/>
    </row>
    <row r="6409" spans="15:16" x14ac:dyDescent="0.2">
      <c r="O6409" s="67"/>
      <c r="P6409" s="67"/>
    </row>
    <row r="6410" spans="15:16" x14ac:dyDescent="0.2">
      <c r="O6410" s="67"/>
      <c r="P6410" s="67"/>
    </row>
    <row r="6411" spans="15:16" x14ac:dyDescent="0.2">
      <c r="O6411" s="67"/>
      <c r="P6411" s="67"/>
    </row>
    <row r="6412" spans="15:16" x14ac:dyDescent="0.2">
      <c r="O6412" s="67"/>
      <c r="P6412" s="67"/>
    </row>
    <row r="6413" spans="15:16" x14ac:dyDescent="0.2">
      <c r="O6413" s="67"/>
      <c r="P6413" s="67"/>
    </row>
    <row r="6414" spans="15:16" x14ac:dyDescent="0.2">
      <c r="O6414" s="67"/>
      <c r="P6414" s="67"/>
    </row>
    <row r="6415" spans="15:16" x14ac:dyDescent="0.2">
      <c r="O6415" s="67"/>
      <c r="P6415" s="67"/>
    </row>
    <row r="6416" spans="15:16" x14ac:dyDescent="0.2">
      <c r="O6416" s="67"/>
      <c r="P6416" s="67"/>
    </row>
    <row r="6417" spans="15:16" x14ac:dyDescent="0.2">
      <c r="O6417" s="67"/>
      <c r="P6417" s="67"/>
    </row>
    <row r="6418" spans="15:16" x14ac:dyDescent="0.2">
      <c r="O6418" s="67"/>
      <c r="P6418" s="67"/>
    </row>
    <row r="6419" spans="15:16" x14ac:dyDescent="0.2">
      <c r="O6419" s="67"/>
      <c r="P6419" s="67"/>
    </row>
    <row r="6420" spans="15:16" x14ac:dyDescent="0.2">
      <c r="O6420" s="67"/>
      <c r="P6420" s="67"/>
    </row>
    <row r="6421" spans="15:16" x14ac:dyDescent="0.2">
      <c r="O6421" s="67"/>
      <c r="P6421" s="67"/>
    </row>
    <row r="6422" spans="15:16" x14ac:dyDescent="0.2">
      <c r="O6422" s="67"/>
      <c r="P6422" s="67"/>
    </row>
    <row r="6423" spans="15:16" x14ac:dyDescent="0.2">
      <c r="O6423" s="67"/>
      <c r="P6423" s="67"/>
    </row>
    <row r="6424" spans="15:16" x14ac:dyDescent="0.2">
      <c r="O6424" s="67"/>
      <c r="P6424" s="67"/>
    </row>
    <row r="6425" spans="15:16" x14ac:dyDescent="0.2">
      <c r="O6425" s="67"/>
      <c r="P6425" s="67"/>
    </row>
    <row r="6426" spans="15:16" x14ac:dyDescent="0.2">
      <c r="O6426" s="67"/>
      <c r="P6426" s="67"/>
    </row>
    <row r="6427" spans="15:16" x14ac:dyDescent="0.2">
      <c r="O6427" s="67"/>
      <c r="P6427" s="67"/>
    </row>
    <row r="6428" spans="15:16" x14ac:dyDescent="0.2">
      <c r="O6428" s="67"/>
      <c r="P6428" s="67"/>
    </row>
    <row r="6429" spans="15:16" x14ac:dyDescent="0.2">
      <c r="O6429" s="67"/>
      <c r="P6429" s="67"/>
    </row>
    <row r="6430" spans="15:16" x14ac:dyDescent="0.2">
      <c r="O6430" s="67"/>
      <c r="P6430" s="67"/>
    </row>
    <row r="6431" spans="15:16" x14ac:dyDescent="0.2">
      <c r="O6431" s="67"/>
      <c r="P6431" s="67"/>
    </row>
    <row r="6432" spans="15:16" x14ac:dyDescent="0.2">
      <c r="O6432" s="67"/>
      <c r="P6432" s="67"/>
    </row>
    <row r="6433" spans="15:16" x14ac:dyDescent="0.2">
      <c r="O6433" s="67"/>
      <c r="P6433" s="67"/>
    </row>
    <row r="6434" spans="15:16" x14ac:dyDescent="0.2">
      <c r="O6434" s="67"/>
      <c r="P6434" s="67"/>
    </row>
    <row r="6435" spans="15:16" x14ac:dyDescent="0.2">
      <c r="O6435" s="67"/>
      <c r="P6435" s="67"/>
    </row>
    <row r="6436" spans="15:16" x14ac:dyDescent="0.2">
      <c r="O6436" s="67"/>
      <c r="P6436" s="67"/>
    </row>
    <row r="6437" spans="15:16" x14ac:dyDescent="0.2">
      <c r="O6437" s="67"/>
      <c r="P6437" s="67"/>
    </row>
    <row r="6438" spans="15:16" x14ac:dyDescent="0.2">
      <c r="O6438" s="67"/>
      <c r="P6438" s="67"/>
    </row>
    <row r="6439" spans="15:16" x14ac:dyDescent="0.2">
      <c r="O6439" s="67"/>
      <c r="P6439" s="67"/>
    </row>
    <row r="6440" spans="15:16" x14ac:dyDescent="0.2">
      <c r="O6440" s="67"/>
      <c r="P6440" s="67"/>
    </row>
    <row r="6441" spans="15:16" x14ac:dyDescent="0.2">
      <c r="O6441" s="67"/>
      <c r="P6441" s="67"/>
    </row>
    <row r="6442" spans="15:16" x14ac:dyDescent="0.2">
      <c r="O6442" s="67"/>
      <c r="P6442" s="67"/>
    </row>
    <row r="6443" spans="15:16" x14ac:dyDescent="0.2">
      <c r="O6443" s="67"/>
      <c r="P6443" s="67"/>
    </row>
    <row r="6444" spans="15:16" x14ac:dyDescent="0.2">
      <c r="O6444" s="67"/>
      <c r="P6444" s="67"/>
    </row>
    <row r="6445" spans="15:16" x14ac:dyDescent="0.2">
      <c r="O6445" s="67"/>
      <c r="P6445" s="67"/>
    </row>
    <row r="6446" spans="15:16" x14ac:dyDescent="0.2">
      <c r="O6446" s="67"/>
      <c r="P6446" s="67"/>
    </row>
    <row r="6447" spans="15:16" x14ac:dyDescent="0.2">
      <c r="O6447" s="67"/>
      <c r="P6447" s="67"/>
    </row>
    <row r="6448" spans="15:16" x14ac:dyDescent="0.2">
      <c r="O6448" s="67"/>
      <c r="P6448" s="67"/>
    </row>
    <row r="6449" spans="15:16" x14ac:dyDescent="0.2">
      <c r="O6449" s="67"/>
      <c r="P6449" s="67"/>
    </row>
    <row r="6450" spans="15:16" x14ac:dyDescent="0.2">
      <c r="O6450" s="67"/>
      <c r="P6450" s="67"/>
    </row>
    <row r="6451" spans="15:16" x14ac:dyDescent="0.2">
      <c r="O6451" s="67"/>
      <c r="P6451" s="67"/>
    </row>
    <row r="6452" spans="15:16" x14ac:dyDescent="0.2">
      <c r="O6452" s="67"/>
      <c r="P6452" s="67"/>
    </row>
    <row r="6453" spans="15:16" x14ac:dyDescent="0.2">
      <c r="O6453" s="67"/>
      <c r="P6453" s="67"/>
    </row>
    <row r="6454" spans="15:16" x14ac:dyDescent="0.2">
      <c r="O6454" s="67"/>
      <c r="P6454" s="67"/>
    </row>
    <row r="6455" spans="15:16" x14ac:dyDescent="0.2">
      <c r="O6455" s="67"/>
      <c r="P6455" s="67"/>
    </row>
    <row r="6456" spans="15:16" x14ac:dyDescent="0.2">
      <c r="O6456" s="67"/>
      <c r="P6456" s="67"/>
    </row>
    <row r="6457" spans="15:16" x14ac:dyDescent="0.2">
      <c r="O6457" s="67"/>
      <c r="P6457" s="67"/>
    </row>
    <row r="6458" spans="15:16" x14ac:dyDescent="0.2">
      <c r="O6458" s="67"/>
      <c r="P6458" s="67"/>
    </row>
    <row r="6459" spans="15:16" x14ac:dyDescent="0.2">
      <c r="O6459" s="67"/>
      <c r="P6459" s="67"/>
    </row>
    <row r="6460" spans="15:16" x14ac:dyDescent="0.2">
      <c r="O6460" s="67"/>
      <c r="P6460" s="67"/>
    </row>
    <row r="6461" spans="15:16" x14ac:dyDescent="0.2">
      <c r="O6461" s="67"/>
      <c r="P6461" s="67"/>
    </row>
    <row r="6462" spans="15:16" x14ac:dyDescent="0.2">
      <c r="O6462" s="67"/>
      <c r="P6462" s="67"/>
    </row>
    <row r="6463" spans="15:16" x14ac:dyDescent="0.2">
      <c r="O6463" s="67"/>
      <c r="P6463" s="67"/>
    </row>
    <row r="6464" spans="15:16" x14ac:dyDescent="0.2">
      <c r="O6464" s="67"/>
      <c r="P6464" s="67"/>
    </row>
    <row r="6465" spans="15:16" x14ac:dyDescent="0.2">
      <c r="O6465" s="67"/>
      <c r="P6465" s="67"/>
    </row>
    <row r="6466" spans="15:16" x14ac:dyDescent="0.2">
      <c r="O6466" s="67"/>
      <c r="P6466" s="67"/>
    </row>
    <row r="6467" spans="15:16" x14ac:dyDescent="0.2">
      <c r="O6467" s="67"/>
      <c r="P6467" s="67"/>
    </row>
    <row r="6468" spans="15:16" x14ac:dyDescent="0.2">
      <c r="O6468" s="67"/>
      <c r="P6468" s="67"/>
    </row>
    <row r="6469" spans="15:16" x14ac:dyDescent="0.2">
      <c r="O6469" s="67"/>
      <c r="P6469" s="67"/>
    </row>
    <row r="6470" spans="15:16" x14ac:dyDescent="0.2">
      <c r="O6470" s="67"/>
      <c r="P6470" s="67"/>
    </row>
    <row r="6471" spans="15:16" x14ac:dyDescent="0.2">
      <c r="O6471" s="67"/>
      <c r="P6471" s="67"/>
    </row>
    <row r="6472" spans="15:16" x14ac:dyDescent="0.2">
      <c r="O6472" s="67"/>
      <c r="P6472" s="67"/>
    </row>
    <row r="6473" spans="15:16" x14ac:dyDescent="0.2">
      <c r="O6473" s="67"/>
      <c r="P6473" s="67"/>
    </row>
    <row r="6474" spans="15:16" x14ac:dyDescent="0.2">
      <c r="O6474" s="67"/>
      <c r="P6474" s="67"/>
    </row>
    <row r="6475" spans="15:16" x14ac:dyDescent="0.2">
      <c r="O6475" s="67"/>
      <c r="P6475" s="67"/>
    </row>
    <row r="6476" spans="15:16" x14ac:dyDescent="0.2">
      <c r="O6476" s="67"/>
      <c r="P6476" s="67"/>
    </row>
    <row r="6477" spans="15:16" x14ac:dyDescent="0.2">
      <c r="O6477" s="67"/>
      <c r="P6477" s="67"/>
    </row>
    <row r="6478" spans="15:16" x14ac:dyDescent="0.2">
      <c r="O6478" s="67"/>
      <c r="P6478" s="67"/>
    </row>
    <row r="6479" spans="15:16" x14ac:dyDescent="0.2">
      <c r="O6479" s="67"/>
      <c r="P6479" s="67"/>
    </row>
    <row r="6480" spans="15:16" x14ac:dyDescent="0.2">
      <c r="O6480" s="67"/>
      <c r="P6480" s="67"/>
    </row>
    <row r="6481" spans="15:16" x14ac:dyDescent="0.2">
      <c r="O6481" s="67"/>
      <c r="P6481" s="67"/>
    </row>
    <row r="6482" spans="15:16" x14ac:dyDescent="0.2">
      <c r="O6482" s="67"/>
      <c r="P6482" s="67"/>
    </row>
    <row r="6483" spans="15:16" x14ac:dyDescent="0.2">
      <c r="O6483" s="67"/>
      <c r="P6483" s="67"/>
    </row>
    <row r="6484" spans="15:16" x14ac:dyDescent="0.2">
      <c r="O6484" s="67"/>
      <c r="P6484" s="67"/>
    </row>
    <row r="6485" spans="15:16" x14ac:dyDescent="0.2">
      <c r="O6485" s="67"/>
      <c r="P6485" s="67"/>
    </row>
    <row r="6486" spans="15:16" x14ac:dyDescent="0.2">
      <c r="O6486" s="67"/>
      <c r="P6486" s="67"/>
    </row>
    <row r="6487" spans="15:16" x14ac:dyDescent="0.2">
      <c r="O6487" s="67"/>
      <c r="P6487" s="67"/>
    </row>
    <row r="6488" spans="15:16" x14ac:dyDescent="0.2">
      <c r="O6488" s="67"/>
      <c r="P6488" s="67"/>
    </row>
    <row r="6489" spans="15:16" x14ac:dyDescent="0.2">
      <c r="O6489" s="67"/>
      <c r="P6489" s="67"/>
    </row>
    <row r="6490" spans="15:16" x14ac:dyDescent="0.2">
      <c r="O6490" s="67"/>
      <c r="P6490" s="67"/>
    </row>
    <row r="6491" spans="15:16" x14ac:dyDescent="0.2">
      <c r="O6491" s="67"/>
      <c r="P6491" s="67"/>
    </row>
    <row r="6492" spans="15:16" x14ac:dyDescent="0.2">
      <c r="O6492" s="67"/>
      <c r="P6492" s="67"/>
    </row>
    <row r="6493" spans="15:16" x14ac:dyDescent="0.2">
      <c r="O6493" s="67"/>
      <c r="P6493" s="67"/>
    </row>
    <row r="6494" spans="15:16" x14ac:dyDescent="0.2">
      <c r="O6494" s="67"/>
      <c r="P6494" s="67"/>
    </row>
    <row r="6495" spans="15:16" x14ac:dyDescent="0.2">
      <c r="O6495" s="67"/>
      <c r="P6495" s="67"/>
    </row>
    <row r="6496" spans="15:16" x14ac:dyDescent="0.2">
      <c r="O6496" s="67"/>
      <c r="P6496" s="67"/>
    </row>
    <row r="6497" spans="15:16" x14ac:dyDescent="0.2">
      <c r="O6497" s="67"/>
      <c r="P6497" s="67"/>
    </row>
    <row r="6498" spans="15:16" x14ac:dyDescent="0.2">
      <c r="O6498" s="67"/>
      <c r="P6498" s="67"/>
    </row>
    <row r="6499" spans="15:16" x14ac:dyDescent="0.2">
      <c r="O6499" s="67"/>
      <c r="P6499" s="67"/>
    </row>
    <row r="6500" spans="15:16" x14ac:dyDescent="0.2">
      <c r="O6500" s="67"/>
      <c r="P6500" s="67"/>
    </row>
    <row r="6501" spans="15:16" x14ac:dyDescent="0.2">
      <c r="O6501" s="67"/>
      <c r="P6501" s="67"/>
    </row>
    <row r="6502" spans="15:16" x14ac:dyDescent="0.2">
      <c r="O6502" s="67"/>
      <c r="P6502" s="67"/>
    </row>
    <row r="6503" spans="15:16" x14ac:dyDescent="0.2">
      <c r="O6503" s="67"/>
      <c r="P6503" s="67"/>
    </row>
    <row r="6504" spans="15:16" x14ac:dyDescent="0.2">
      <c r="O6504" s="67"/>
      <c r="P6504" s="67"/>
    </row>
    <row r="6505" spans="15:16" x14ac:dyDescent="0.2">
      <c r="O6505" s="67"/>
      <c r="P6505" s="67"/>
    </row>
    <row r="6506" spans="15:16" x14ac:dyDescent="0.2">
      <c r="O6506" s="67"/>
      <c r="P6506" s="67"/>
    </row>
    <row r="6507" spans="15:16" x14ac:dyDescent="0.2">
      <c r="O6507" s="67"/>
      <c r="P6507" s="67"/>
    </row>
    <row r="6508" spans="15:16" x14ac:dyDescent="0.2">
      <c r="O6508" s="67"/>
      <c r="P6508" s="67"/>
    </row>
    <row r="6509" spans="15:16" x14ac:dyDescent="0.2">
      <c r="O6509" s="67"/>
      <c r="P6509" s="67"/>
    </row>
    <row r="6510" spans="15:16" x14ac:dyDescent="0.2">
      <c r="O6510" s="67"/>
      <c r="P6510" s="67"/>
    </row>
    <row r="6511" spans="15:16" x14ac:dyDescent="0.2">
      <c r="O6511" s="67"/>
      <c r="P6511" s="67"/>
    </row>
    <row r="6512" spans="15:16" x14ac:dyDescent="0.2">
      <c r="O6512" s="67"/>
      <c r="P6512" s="67"/>
    </row>
    <row r="6513" spans="15:16" x14ac:dyDescent="0.2">
      <c r="O6513" s="67"/>
      <c r="P6513" s="67"/>
    </row>
    <row r="6514" spans="15:16" x14ac:dyDescent="0.2">
      <c r="O6514" s="67"/>
      <c r="P6514" s="67"/>
    </row>
    <row r="6515" spans="15:16" x14ac:dyDescent="0.2">
      <c r="O6515" s="67"/>
      <c r="P6515" s="67"/>
    </row>
    <row r="6516" spans="15:16" x14ac:dyDescent="0.2">
      <c r="O6516" s="67"/>
      <c r="P6516" s="67"/>
    </row>
    <row r="6517" spans="15:16" x14ac:dyDescent="0.2">
      <c r="O6517" s="67"/>
      <c r="P6517" s="67"/>
    </row>
    <row r="6518" spans="15:16" x14ac:dyDescent="0.2">
      <c r="O6518" s="67"/>
      <c r="P6518" s="67"/>
    </row>
    <row r="6519" spans="15:16" x14ac:dyDescent="0.2">
      <c r="O6519" s="67"/>
      <c r="P6519" s="67"/>
    </row>
    <row r="6520" spans="15:16" x14ac:dyDescent="0.2">
      <c r="O6520" s="67"/>
      <c r="P6520" s="67"/>
    </row>
    <row r="6521" spans="15:16" x14ac:dyDescent="0.2">
      <c r="O6521" s="67"/>
      <c r="P6521" s="67"/>
    </row>
    <row r="6522" spans="15:16" x14ac:dyDescent="0.2">
      <c r="O6522" s="67"/>
      <c r="P6522" s="67"/>
    </row>
    <row r="6523" spans="15:16" x14ac:dyDescent="0.2">
      <c r="O6523" s="67"/>
      <c r="P6523" s="67"/>
    </row>
    <row r="6524" spans="15:16" x14ac:dyDescent="0.2">
      <c r="O6524" s="67"/>
      <c r="P6524" s="67"/>
    </row>
    <row r="6525" spans="15:16" x14ac:dyDescent="0.2">
      <c r="O6525" s="67"/>
      <c r="P6525" s="67"/>
    </row>
    <row r="6526" spans="15:16" x14ac:dyDescent="0.2">
      <c r="O6526" s="67"/>
      <c r="P6526" s="67"/>
    </row>
    <row r="6527" spans="15:16" x14ac:dyDescent="0.2">
      <c r="O6527" s="67"/>
      <c r="P6527" s="67"/>
    </row>
    <row r="6528" spans="15:16" x14ac:dyDescent="0.2">
      <c r="O6528" s="67"/>
      <c r="P6528" s="67"/>
    </row>
    <row r="6529" spans="15:16" x14ac:dyDescent="0.2">
      <c r="O6529" s="67"/>
      <c r="P6529" s="67"/>
    </row>
    <row r="6530" spans="15:16" x14ac:dyDescent="0.2">
      <c r="O6530" s="67"/>
      <c r="P6530" s="67"/>
    </row>
    <row r="6531" spans="15:16" x14ac:dyDescent="0.2">
      <c r="O6531" s="67"/>
      <c r="P6531" s="67"/>
    </row>
    <row r="6532" spans="15:16" x14ac:dyDescent="0.2">
      <c r="O6532" s="67"/>
      <c r="P6532" s="67"/>
    </row>
    <row r="6533" spans="15:16" x14ac:dyDescent="0.2">
      <c r="O6533" s="67"/>
      <c r="P6533" s="67"/>
    </row>
    <row r="6534" spans="15:16" x14ac:dyDescent="0.2">
      <c r="O6534" s="67"/>
      <c r="P6534" s="67"/>
    </row>
    <row r="6535" spans="15:16" x14ac:dyDescent="0.2">
      <c r="O6535" s="67"/>
      <c r="P6535" s="67"/>
    </row>
    <row r="6536" spans="15:16" x14ac:dyDescent="0.2">
      <c r="O6536" s="67"/>
      <c r="P6536" s="67"/>
    </row>
    <row r="6537" spans="15:16" x14ac:dyDescent="0.2">
      <c r="O6537" s="67"/>
      <c r="P6537" s="67"/>
    </row>
    <row r="6538" spans="15:16" x14ac:dyDescent="0.2">
      <c r="O6538" s="67"/>
      <c r="P6538" s="67"/>
    </row>
    <row r="6539" spans="15:16" x14ac:dyDescent="0.2">
      <c r="O6539" s="67"/>
      <c r="P6539" s="67"/>
    </row>
    <row r="6540" spans="15:16" x14ac:dyDescent="0.2">
      <c r="O6540" s="67"/>
      <c r="P6540" s="67"/>
    </row>
    <row r="6541" spans="15:16" x14ac:dyDescent="0.2">
      <c r="O6541" s="67"/>
      <c r="P6541" s="67"/>
    </row>
    <row r="6542" spans="15:16" x14ac:dyDescent="0.2">
      <c r="O6542" s="67"/>
      <c r="P6542" s="67"/>
    </row>
    <row r="6543" spans="15:16" x14ac:dyDescent="0.2">
      <c r="O6543" s="67"/>
      <c r="P6543" s="67"/>
    </row>
    <row r="6544" spans="15:16" x14ac:dyDescent="0.2">
      <c r="O6544" s="67"/>
      <c r="P6544" s="67"/>
    </row>
    <row r="6545" spans="15:16" x14ac:dyDescent="0.2">
      <c r="O6545" s="67"/>
      <c r="P6545" s="67"/>
    </row>
    <row r="6546" spans="15:16" x14ac:dyDescent="0.2">
      <c r="O6546" s="67"/>
      <c r="P6546" s="67"/>
    </row>
    <row r="6547" spans="15:16" x14ac:dyDescent="0.2">
      <c r="O6547" s="67"/>
      <c r="P6547" s="67"/>
    </row>
    <row r="6548" spans="15:16" x14ac:dyDescent="0.2">
      <c r="O6548" s="67"/>
      <c r="P6548" s="67"/>
    </row>
    <row r="6549" spans="15:16" x14ac:dyDescent="0.2">
      <c r="O6549" s="67"/>
      <c r="P6549" s="67"/>
    </row>
    <row r="6550" spans="15:16" x14ac:dyDescent="0.2">
      <c r="O6550" s="67"/>
      <c r="P6550" s="67"/>
    </row>
    <row r="6551" spans="15:16" x14ac:dyDescent="0.2">
      <c r="O6551" s="67"/>
      <c r="P6551" s="67"/>
    </row>
    <row r="6552" spans="15:16" x14ac:dyDescent="0.2">
      <c r="O6552" s="67"/>
      <c r="P6552" s="67"/>
    </row>
    <row r="6553" spans="15:16" x14ac:dyDescent="0.2">
      <c r="O6553" s="67"/>
      <c r="P6553" s="67"/>
    </row>
    <row r="6554" spans="15:16" x14ac:dyDescent="0.2">
      <c r="O6554" s="67"/>
      <c r="P6554" s="67"/>
    </row>
    <row r="6555" spans="15:16" x14ac:dyDescent="0.2">
      <c r="O6555" s="67"/>
      <c r="P6555" s="67"/>
    </row>
    <row r="6556" spans="15:16" x14ac:dyDescent="0.2">
      <c r="O6556" s="67"/>
      <c r="P6556" s="67"/>
    </row>
    <row r="6557" spans="15:16" x14ac:dyDescent="0.2">
      <c r="O6557" s="67"/>
      <c r="P6557" s="67"/>
    </row>
    <row r="6558" spans="15:16" x14ac:dyDescent="0.2">
      <c r="O6558" s="67"/>
      <c r="P6558" s="67"/>
    </row>
    <row r="6559" spans="15:16" x14ac:dyDescent="0.2">
      <c r="O6559" s="67"/>
      <c r="P6559" s="67"/>
    </row>
    <row r="6560" spans="15:16" x14ac:dyDescent="0.2">
      <c r="O6560" s="67"/>
      <c r="P6560" s="67"/>
    </row>
    <row r="6561" spans="15:16" x14ac:dyDescent="0.2">
      <c r="O6561" s="67"/>
      <c r="P6561" s="67"/>
    </row>
    <row r="6562" spans="15:16" x14ac:dyDescent="0.2">
      <c r="O6562" s="67"/>
      <c r="P6562" s="67"/>
    </row>
    <row r="6563" spans="15:16" x14ac:dyDescent="0.2">
      <c r="O6563" s="67"/>
      <c r="P6563" s="67"/>
    </row>
    <row r="6564" spans="15:16" x14ac:dyDescent="0.2">
      <c r="O6564" s="67"/>
      <c r="P6564" s="67"/>
    </row>
    <row r="6565" spans="15:16" x14ac:dyDescent="0.2">
      <c r="O6565" s="67"/>
      <c r="P6565" s="67"/>
    </row>
    <row r="6566" spans="15:16" x14ac:dyDescent="0.2">
      <c r="O6566" s="67"/>
      <c r="P6566" s="67"/>
    </row>
    <row r="6567" spans="15:16" x14ac:dyDescent="0.2">
      <c r="O6567" s="67"/>
      <c r="P6567" s="67"/>
    </row>
    <row r="6568" spans="15:16" x14ac:dyDescent="0.2">
      <c r="O6568" s="67"/>
      <c r="P6568" s="67"/>
    </row>
    <row r="6569" spans="15:16" x14ac:dyDescent="0.2">
      <c r="O6569" s="67"/>
      <c r="P6569" s="67"/>
    </row>
    <row r="6570" spans="15:16" x14ac:dyDescent="0.2">
      <c r="O6570" s="67"/>
      <c r="P6570" s="67"/>
    </row>
    <row r="6571" spans="15:16" x14ac:dyDescent="0.2">
      <c r="O6571" s="67"/>
      <c r="P6571" s="67"/>
    </row>
    <row r="6572" spans="15:16" x14ac:dyDescent="0.2">
      <c r="O6572" s="67"/>
      <c r="P6572" s="67"/>
    </row>
    <row r="6573" spans="15:16" x14ac:dyDescent="0.2">
      <c r="O6573" s="67"/>
      <c r="P6573" s="67"/>
    </row>
    <row r="6574" spans="15:16" x14ac:dyDescent="0.2">
      <c r="O6574" s="67"/>
      <c r="P6574" s="67"/>
    </row>
    <row r="6575" spans="15:16" x14ac:dyDescent="0.2">
      <c r="O6575" s="67"/>
      <c r="P6575" s="67"/>
    </row>
    <row r="6576" spans="15:16" x14ac:dyDescent="0.2">
      <c r="O6576" s="67"/>
      <c r="P6576" s="67"/>
    </row>
    <row r="6577" spans="15:16" x14ac:dyDescent="0.2">
      <c r="O6577" s="67"/>
      <c r="P6577" s="67"/>
    </row>
    <row r="6578" spans="15:16" x14ac:dyDescent="0.2">
      <c r="O6578" s="67"/>
      <c r="P6578" s="67"/>
    </row>
    <row r="6579" spans="15:16" x14ac:dyDescent="0.2">
      <c r="O6579" s="67"/>
      <c r="P6579" s="67"/>
    </row>
    <row r="6580" spans="15:16" x14ac:dyDescent="0.2">
      <c r="O6580" s="67"/>
      <c r="P6580" s="67"/>
    </row>
    <row r="6581" spans="15:16" x14ac:dyDescent="0.2">
      <c r="O6581" s="67"/>
      <c r="P6581" s="67"/>
    </row>
    <row r="6582" spans="15:16" x14ac:dyDescent="0.2">
      <c r="O6582" s="67"/>
      <c r="P6582" s="67"/>
    </row>
    <row r="6583" spans="15:16" x14ac:dyDescent="0.2">
      <c r="O6583" s="67"/>
      <c r="P6583" s="67"/>
    </row>
    <row r="6584" spans="15:16" x14ac:dyDescent="0.2">
      <c r="O6584" s="67"/>
      <c r="P6584" s="67"/>
    </row>
    <row r="6585" spans="15:16" x14ac:dyDescent="0.2">
      <c r="O6585" s="67"/>
      <c r="P6585" s="67"/>
    </row>
    <row r="6586" spans="15:16" x14ac:dyDescent="0.2">
      <c r="O6586" s="67"/>
      <c r="P6586" s="67"/>
    </row>
    <row r="6587" spans="15:16" x14ac:dyDescent="0.2">
      <c r="O6587" s="67"/>
      <c r="P6587" s="67"/>
    </row>
    <row r="6588" spans="15:16" x14ac:dyDescent="0.2">
      <c r="O6588" s="67"/>
      <c r="P6588" s="67"/>
    </row>
    <row r="6589" spans="15:16" x14ac:dyDescent="0.2">
      <c r="O6589" s="67"/>
      <c r="P6589" s="67"/>
    </row>
    <row r="6590" spans="15:16" x14ac:dyDescent="0.2">
      <c r="O6590" s="67"/>
      <c r="P6590" s="67"/>
    </row>
    <row r="6591" spans="15:16" x14ac:dyDescent="0.2">
      <c r="O6591" s="67"/>
      <c r="P6591" s="67"/>
    </row>
    <row r="6592" spans="15:16" x14ac:dyDescent="0.2">
      <c r="O6592" s="67"/>
      <c r="P6592" s="67"/>
    </row>
    <row r="6593" spans="15:16" x14ac:dyDescent="0.2">
      <c r="O6593" s="67"/>
      <c r="P6593" s="67"/>
    </row>
    <row r="6594" spans="15:16" x14ac:dyDescent="0.2">
      <c r="O6594" s="67"/>
      <c r="P6594" s="67"/>
    </row>
    <row r="6595" spans="15:16" x14ac:dyDescent="0.2">
      <c r="O6595" s="67"/>
      <c r="P6595" s="67"/>
    </row>
    <row r="6596" spans="15:16" x14ac:dyDescent="0.2">
      <c r="O6596" s="67"/>
      <c r="P6596" s="67"/>
    </row>
    <row r="6597" spans="15:16" x14ac:dyDescent="0.2">
      <c r="O6597" s="67"/>
      <c r="P6597" s="67"/>
    </row>
    <row r="6598" spans="15:16" x14ac:dyDescent="0.2">
      <c r="O6598" s="67"/>
      <c r="P6598" s="67"/>
    </row>
    <row r="6599" spans="15:16" x14ac:dyDescent="0.2">
      <c r="O6599" s="67"/>
      <c r="P6599" s="67"/>
    </row>
    <row r="6600" spans="15:16" x14ac:dyDescent="0.2">
      <c r="O6600" s="67"/>
      <c r="P6600" s="67"/>
    </row>
    <row r="6601" spans="15:16" x14ac:dyDescent="0.2">
      <c r="O6601" s="67"/>
      <c r="P6601" s="67"/>
    </row>
    <row r="6602" spans="15:16" x14ac:dyDescent="0.2">
      <c r="O6602" s="67"/>
      <c r="P6602" s="67"/>
    </row>
    <row r="6603" spans="15:16" x14ac:dyDescent="0.2">
      <c r="O6603" s="67"/>
      <c r="P6603" s="67"/>
    </row>
    <row r="6604" spans="15:16" x14ac:dyDescent="0.2">
      <c r="O6604" s="67"/>
      <c r="P6604" s="67"/>
    </row>
    <row r="6605" spans="15:16" x14ac:dyDescent="0.2">
      <c r="O6605" s="67"/>
      <c r="P6605" s="67"/>
    </row>
    <row r="6606" spans="15:16" x14ac:dyDescent="0.2">
      <c r="O6606" s="67"/>
      <c r="P6606" s="67"/>
    </row>
    <row r="6607" spans="15:16" x14ac:dyDescent="0.2">
      <c r="O6607" s="67"/>
      <c r="P6607" s="67"/>
    </row>
    <row r="6608" spans="15:16" x14ac:dyDescent="0.2">
      <c r="O6608" s="67"/>
      <c r="P6608" s="67"/>
    </row>
    <row r="6609" spans="15:16" x14ac:dyDescent="0.2">
      <c r="O6609" s="67"/>
      <c r="P6609" s="67"/>
    </row>
    <row r="6610" spans="15:16" x14ac:dyDescent="0.2">
      <c r="O6610" s="67"/>
      <c r="P6610" s="67"/>
    </row>
    <row r="6611" spans="15:16" x14ac:dyDescent="0.2">
      <c r="O6611" s="67"/>
      <c r="P6611" s="67"/>
    </row>
    <row r="6612" spans="15:16" x14ac:dyDescent="0.2">
      <c r="O6612" s="67"/>
      <c r="P6612" s="67"/>
    </row>
    <row r="6613" spans="15:16" x14ac:dyDescent="0.2">
      <c r="O6613" s="67"/>
      <c r="P6613" s="67"/>
    </row>
    <row r="6614" spans="15:16" x14ac:dyDescent="0.2">
      <c r="O6614" s="67"/>
      <c r="P6614" s="67"/>
    </row>
    <row r="6615" spans="15:16" x14ac:dyDescent="0.2">
      <c r="O6615" s="67"/>
      <c r="P6615" s="67"/>
    </row>
    <row r="6616" spans="15:16" x14ac:dyDescent="0.2">
      <c r="O6616" s="67"/>
      <c r="P6616" s="67"/>
    </row>
    <row r="6617" spans="15:16" x14ac:dyDescent="0.2">
      <c r="O6617" s="67"/>
      <c r="P6617" s="67"/>
    </row>
    <row r="6618" spans="15:16" x14ac:dyDescent="0.2">
      <c r="O6618" s="67"/>
      <c r="P6618" s="67"/>
    </row>
    <row r="6619" spans="15:16" x14ac:dyDescent="0.2">
      <c r="O6619" s="67"/>
      <c r="P6619" s="67"/>
    </row>
    <row r="6620" spans="15:16" x14ac:dyDescent="0.2">
      <c r="O6620" s="67"/>
      <c r="P6620" s="67"/>
    </row>
    <row r="6621" spans="15:16" x14ac:dyDescent="0.2">
      <c r="O6621" s="67"/>
      <c r="P6621" s="67"/>
    </row>
    <row r="6622" spans="15:16" x14ac:dyDescent="0.2">
      <c r="O6622" s="67"/>
      <c r="P6622" s="67"/>
    </row>
    <row r="6623" spans="15:16" x14ac:dyDescent="0.2">
      <c r="O6623" s="67"/>
      <c r="P6623" s="67"/>
    </row>
    <row r="6624" spans="15:16" x14ac:dyDescent="0.2">
      <c r="O6624" s="67"/>
      <c r="P6624" s="67"/>
    </row>
    <row r="6625" spans="15:16" x14ac:dyDescent="0.2">
      <c r="O6625" s="67"/>
      <c r="P6625" s="67"/>
    </row>
    <row r="6626" spans="15:16" x14ac:dyDescent="0.2">
      <c r="O6626" s="67"/>
      <c r="P6626" s="67"/>
    </row>
    <row r="6627" spans="15:16" x14ac:dyDescent="0.2">
      <c r="O6627" s="67"/>
      <c r="P6627" s="67"/>
    </row>
    <row r="6628" spans="15:16" x14ac:dyDescent="0.2">
      <c r="O6628" s="67"/>
      <c r="P6628" s="67"/>
    </row>
    <row r="6629" spans="15:16" x14ac:dyDescent="0.2">
      <c r="O6629" s="67"/>
      <c r="P6629" s="67"/>
    </row>
    <row r="6630" spans="15:16" x14ac:dyDescent="0.2">
      <c r="O6630" s="67"/>
      <c r="P6630" s="67"/>
    </row>
    <row r="6631" spans="15:16" x14ac:dyDescent="0.2">
      <c r="O6631" s="67"/>
      <c r="P6631" s="67"/>
    </row>
    <row r="6632" spans="15:16" x14ac:dyDescent="0.2">
      <c r="O6632" s="67"/>
      <c r="P6632" s="67"/>
    </row>
    <row r="6633" spans="15:16" x14ac:dyDescent="0.2">
      <c r="O6633" s="67"/>
      <c r="P6633" s="67"/>
    </row>
    <row r="6634" spans="15:16" x14ac:dyDescent="0.2">
      <c r="O6634" s="67"/>
      <c r="P6634" s="67"/>
    </row>
    <row r="6635" spans="15:16" x14ac:dyDescent="0.2">
      <c r="O6635" s="67"/>
      <c r="P6635" s="67"/>
    </row>
    <row r="6636" spans="15:16" x14ac:dyDescent="0.2">
      <c r="O6636" s="67"/>
      <c r="P6636" s="67"/>
    </row>
    <row r="6637" spans="15:16" x14ac:dyDescent="0.2">
      <c r="O6637" s="67"/>
      <c r="P6637" s="67"/>
    </row>
    <row r="6638" spans="15:16" x14ac:dyDescent="0.2">
      <c r="O6638" s="67"/>
      <c r="P6638" s="67"/>
    </row>
    <row r="6639" spans="15:16" x14ac:dyDescent="0.2">
      <c r="O6639" s="67"/>
      <c r="P6639" s="67"/>
    </row>
    <row r="6640" spans="15:16" x14ac:dyDescent="0.2">
      <c r="O6640" s="67"/>
      <c r="P6640" s="67"/>
    </row>
    <row r="6641" spans="15:16" x14ac:dyDescent="0.2">
      <c r="O6641" s="67"/>
      <c r="P6641" s="67"/>
    </row>
    <row r="6642" spans="15:16" x14ac:dyDescent="0.2">
      <c r="O6642" s="67"/>
      <c r="P6642" s="67"/>
    </row>
    <row r="6643" spans="15:16" x14ac:dyDescent="0.2">
      <c r="O6643" s="67"/>
      <c r="P6643" s="67"/>
    </row>
    <row r="6644" spans="15:16" x14ac:dyDescent="0.2">
      <c r="O6644" s="67"/>
      <c r="P6644" s="67"/>
    </row>
    <row r="6645" spans="15:16" x14ac:dyDescent="0.2">
      <c r="O6645" s="67"/>
      <c r="P6645" s="67"/>
    </row>
    <row r="6646" spans="15:16" x14ac:dyDescent="0.2">
      <c r="O6646" s="67"/>
      <c r="P6646" s="67"/>
    </row>
    <row r="6647" spans="15:16" x14ac:dyDescent="0.2">
      <c r="O6647" s="67"/>
      <c r="P6647" s="67"/>
    </row>
    <row r="6648" spans="15:16" x14ac:dyDescent="0.2">
      <c r="O6648" s="67"/>
      <c r="P6648" s="67"/>
    </row>
    <row r="6649" spans="15:16" x14ac:dyDescent="0.2">
      <c r="O6649" s="67"/>
      <c r="P6649" s="67"/>
    </row>
    <row r="6650" spans="15:16" x14ac:dyDescent="0.2">
      <c r="O6650" s="67"/>
      <c r="P6650" s="67"/>
    </row>
    <row r="6651" spans="15:16" x14ac:dyDescent="0.2">
      <c r="O6651" s="67"/>
      <c r="P6651" s="67"/>
    </row>
    <row r="6652" spans="15:16" x14ac:dyDescent="0.2">
      <c r="O6652" s="67"/>
      <c r="P6652" s="67"/>
    </row>
    <row r="6653" spans="15:16" x14ac:dyDescent="0.2">
      <c r="O6653" s="67"/>
      <c r="P6653" s="67"/>
    </row>
    <row r="6654" spans="15:16" x14ac:dyDescent="0.2">
      <c r="O6654" s="67"/>
      <c r="P6654" s="67"/>
    </row>
    <row r="6655" spans="15:16" x14ac:dyDescent="0.2">
      <c r="O6655" s="67"/>
      <c r="P6655" s="67"/>
    </row>
    <row r="6656" spans="15:16" x14ac:dyDescent="0.2">
      <c r="O6656" s="67"/>
      <c r="P6656" s="67"/>
    </row>
    <row r="6657" spans="15:16" x14ac:dyDescent="0.2">
      <c r="O6657" s="67"/>
      <c r="P6657" s="67"/>
    </row>
    <row r="6658" spans="15:16" x14ac:dyDescent="0.2">
      <c r="O6658" s="67"/>
      <c r="P6658" s="67"/>
    </row>
    <row r="6659" spans="15:16" x14ac:dyDescent="0.2">
      <c r="O6659" s="67"/>
      <c r="P6659" s="67"/>
    </row>
    <row r="6660" spans="15:16" x14ac:dyDescent="0.2">
      <c r="O6660" s="67"/>
      <c r="P6660" s="67"/>
    </row>
    <row r="6661" spans="15:16" x14ac:dyDescent="0.2">
      <c r="O6661" s="67"/>
      <c r="P6661" s="67"/>
    </row>
    <row r="6662" spans="15:16" x14ac:dyDescent="0.2">
      <c r="O6662" s="67"/>
      <c r="P6662" s="67"/>
    </row>
    <row r="6663" spans="15:16" x14ac:dyDescent="0.2">
      <c r="O6663" s="67"/>
      <c r="P6663" s="67"/>
    </row>
    <row r="6664" spans="15:16" x14ac:dyDescent="0.2">
      <c r="O6664" s="67"/>
      <c r="P6664" s="67"/>
    </row>
    <row r="6665" spans="15:16" x14ac:dyDescent="0.2">
      <c r="O6665" s="67"/>
      <c r="P6665" s="67"/>
    </row>
    <row r="6666" spans="15:16" x14ac:dyDescent="0.2">
      <c r="O6666" s="67"/>
      <c r="P6666" s="67"/>
    </row>
    <row r="6667" spans="15:16" x14ac:dyDescent="0.2">
      <c r="O6667" s="67"/>
      <c r="P6667" s="67"/>
    </row>
    <row r="6668" spans="15:16" x14ac:dyDescent="0.2">
      <c r="O6668" s="67"/>
      <c r="P6668" s="67"/>
    </row>
    <row r="6669" spans="15:16" x14ac:dyDescent="0.2">
      <c r="O6669" s="67"/>
      <c r="P6669" s="67"/>
    </row>
    <row r="6670" spans="15:16" x14ac:dyDescent="0.2">
      <c r="O6670" s="67"/>
      <c r="P6670" s="67"/>
    </row>
    <row r="6671" spans="15:16" x14ac:dyDescent="0.2">
      <c r="O6671" s="67"/>
      <c r="P6671" s="67"/>
    </row>
    <row r="6672" spans="15:16" x14ac:dyDescent="0.2">
      <c r="O6672" s="67"/>
      <c r="P6672" s="67"/>
    </row>
    <row r="6673" spans="15:16" x14ac:dyDescent="0.2">
      <c r="O6673" s="67"/>
      <c r="P6673" s="67"/>
    </row>
    <row r="6674" spans="15:16" x14ac:dyDescent="0.2">
      <c r="O6674" s="67"/>
      <c r="P6674" s="67"/>
    </row>
    <row r="6675" spans="15:16" x14ac:dyDescent="0.2">
      <c r="O6675" s="67"/>
      <c r="P6675" s="67"/>
    </row>
    <row r="6676" spans="15:16" x14ac:dyDescent="0.2">
      <c r="O6676" s="67"/>
      <c r="P6676" s="67"/>
    </row>
    <row r="6677" spans="15:16" x14ac:dyDescent="0.2">
      <c r="O6677" s="67"/>
      <c r="P6677" s="67"/>
    </row>
    <row r="6678" spans="15:16" x14ac:dyDescent="0.2">
      <c r="O6678" s="67"/>
      <c r="P6678" s="67"/>
    </row>
    <row r="6679" spans="15:16" x14ac:dyDescent="0.2">
      <c r="O6679" s="67"/>
      <c r="P6679" s="67"/>
    </row>
    <row r="6680" spans="15:16" x14ac:dyDescent="0.2">
      <c r="O6680" s="67"/>
      <c r="P6680" s="67"/>
    </row>
    <row r="6681" spans="15:16" x14ac:dyDescent="0.2">
      <c r="O6681" s="67"/>
      <c r="P6681" s="67"/>
    </row>
    <row r="6682" spans="15:16" x14ac:dyDescent="0.2">
      <c r="O6682" s="67"/>
      <c r="P6682" s="67"/>
    </row>
    <row r="6683" spans="15:16" x14ac:dyDescent="0.2">
      <c r="O6683" s="67"/>
      <c r="P6683" s="67"/>
    </row>
    <row r="6684" spans="15:16" x14ac:dyDescent="0.2">
      <c r="O6684" s="67"/>
      <c r="P6684" s="67"/>
    </row>
    <row r="6685" spans="15:16" x14ac:dyDescent="0.2">
      <c r="O6685" s="67"/>
      <c r="P6685" s="67"/>
    </row>
    <row r="6686" spans="15:16" x14ac:dyDescent="0.2">
      <c r="O6686" s="67"/>
      <c r="P6686" s="67"/>
    </row>
    <row r="6687" spans="15:16" x14ac:dyDescent="0.2">
      <c r="O6687" s="67"/>
      <c r="P6687" s="67"/>
    </row>
    <row r="6688" spans="15:16" x14ac:dyDescent="0.2">
      <c r="O6688" s="67"/>
      <c r="P6688" s="67"/>
    </row>
    <row r="6689" spans="15:16" x14ac:dyDescent="0.2">
      <c r="O6689" s="67"/>
      <c r="P6689" s="67"/>
    </row>
    <row r="6690" spans="15:16" x14ac:dyDescent="0.2">
      <c r="O6690" s="67"/>
      <c r="P6690" s="67"/>
    </row>
    <row r="6691" spans="15:16" x14ac:dyDescent="0.2">
      <c r="O6691" s="67"/>
      <c r="P6691" s="67"/>
    </row>
    <row r="6692" spans="15:16" x14ac:dyDescent="0.2">
      <c r="O6692" s="67"/>
      <c r="P6692" s="67"/>
    </row>
    <row r="6693" spans="15:16" x14ac:dyDescent="0.2">
      <c r="O6693" s="67"/>
      <c r="P6693" s="67"/>
    </row>
    <row r="6694" spans="15:16" x14ac:dyDescent="0.2">
      <c r="O6694" s="67"/>
      <c r="P6694" s="67"/>
    </row>
    <row r="6695" spans="15:16" x14ac:dyDescent="0.2">
      <c r="O6695" s="67"/>
      <c r="P6695" s="67"/>
    </row>
    <row r="6696" spans="15:16" x14ac:dyDescent="0.2">
      <c r="O6696" s="67"/>
      <c r="P6696" s="67"/>
    </row>
    <row r="6697" spans="15:16" x14ac:dyDescent="0.2">
      <c r="O6697" s="67"/>
      <c r="P6697" s="67"/>
    </row>
    <row r="6698" spans="15:16" x14ac:dyDescent="0.2">
      <c r="O6698" s="67"/>
      <c r="P6698" s="67"/>
    </row>
    <row r="6699" spans="15:16" x14ac:dyDescent="0.2">
      <c r="O6699" s="67"/>
      <c r="P6699" s="67"/>
    </row>
    <row r="6700" spans="15:16" x14ac:dyDescent="0.2">
      <c r="O6700" s="67"/>
      <c r="P6700" s="67"/>
    </row>
    <row r="6701" spans="15:16" x14ac:dyDescent="0.2">
      <c r="O6701" s="67"/>
      <c r="P6701" s="67"/>
    </row>
    <row r="6702" spans="15:16" x14ac:dyDescent="0.2">
      <c r="O6702" s="67"/>
      <c r="P6702" s="67"/>
    </row>
    <row r="6703" spans="15:16" x14ac:dyDescent="0.2">
      <c r="O6703" s="67"/>
      <c r="P6703" s="67"/>
    </row>
    <row r="6704" spans="15:16" x14ac:dyDescent="0.2">
      <c r="O6704" s="67"/>
      <c r="P6704" s="67"/>
    </row>
    <row r="6705" spans="15:16" x14ac:dyDescent="0.2">
      <c r="O6705" s="67"/>
      <c r="P6705" s="67"/>
    </row>
    <row r="6706" spans="15:16" x14ac:dyDescent="0.2">
      <c r="O6706" s="67"/>
      <c r="P6706" s="67"/>
    </row>
    <row r="6707" spans="15:16" x14ac:dyDescent="0.2">
      <c r="O6707" s="67"/>
      <c r="P6707" s="67"/>
    </row>
    <row r="6708" spans="15:16" x14ac:dyDescent="0.2">
      <c r="O6708" s="67"/>
      <c r="P6708" s="67"/>
    </row>
    <row r="6709" spans="15:16" x14ac:dyDescent="0.2">
      <c r="O6709" s="67"/>
      <c r="P6709" s="67"/>
    </row>
    <row r="6710" spans="15:16" x14ac:dyDescent="0.2">
      <c r="O6710" s="67"/>
      <c r="P6710" s="67"/>
    </row>
    <row r="6711" spans="15:16" x14ac:dyDescent="0.2">
      <c r="O6711" s="67"/>
      <c r="P6711" s="67"/>
    </row>
    <row r="6712" spans="15:16" x14ac:dyDescent="0.2">
      <c r="O6712" s="67"/>
      <c r="P6712" s="67"/>
    </row>
    <row r="6713" spans="15:16" x14ac:dyDescent="0.2">
      <c r="O6713" s="67"/>
      <c r="P6713" s="67"/>
    </row>
    <row r="6714" spans="15:16" x14ac:dyDescent="0.2">
      <c r="O6714" s="67"/>
      <c r="P6714" s="67"/>
    </row>
    <row r="6715" spans="15:16" x14ac:dyDescent="0.2">
      <c r="O6715" s="67"/>
      <c r="P6715" s="67"/>
    </row>
    <row r="6716" spans="15:16" x14ac:dyDescent="0.2">
      <c r="O6716" s="67"/>
      <c r="P6716" s="67"/>
    </row>
    <row r="6717" spans="15:16" x14ac:dyDescent="0.2">
      <c r="O6717" s="67"/>
      <c r="P6717" s="67"/>
    </row>
    <row r="6718" spans="15:16" x14ac:dyDescent="0.2">
      <c r="O6718" s="67"/>
      <c r="P6718" s="67"/>
    </row>
    <row r="6719" spans="15:16" x14ac:dyDescent="0.2">
      <c r="O6719" s="67"/>
      <c r="P6719" s="67"/>
    </row>
    <row r="6720" spans="15:16" x14ac:dyDescent="0.2">
      <c r="O6720" s="67"/>
      <c r="P6720" s="67"/>
    </row>
    <row r="6721" spans="15:16" x14ac:dyDescent="0.2">
      <c r="O6721" s="67"/>
      <c r="P6721" s="67"/>
    </row>
    <row r="6722" spans="15:16" x14ac:dyDescent="0.2">
      <c r="O6722" s="67"/>
      <c r="P6722" s="67"/>
    </row>
    <row r="6723" spans="15:16" x14ac:dyDescent="0.2">
      <c r="O6723" s="67"/>
      <c r="P6723" s="67"/>
    </row>
    <row r="6724" spans="15:16" x14ac:dyDescent="0.2">
      <c r="O6724" s="67"/>
      <c r="P6724" s="67"/>
    </row>
    <row r="6725" spans="15:16" x14ac:dyDescent="0.2">
      <c r="O6725" s="67"/>
      <c r="P6725" s="67"/>
    </row>
    <row r="6726" spans="15:16" x14ac:dyDescent="0.2">
      <c r="O6726" s="67"/>
      <c r="P6726" s="67"/>
    </row>
    <row r="6727" spans="15:16" x14ac:dyDescent="0.2">
      <c r="O6727" s="67"/>
      <c r="P6727" s="67"/>
    </row>
    <row r="6728" spans="15:16" x14ac:dyDescent="0.2">
      <c r="O6728" s="67"/>
      <c r="P6728" s="67"/>
    </row>
    <row r="6729" spans="15:16" x14ac:dyDescent="0.2">
      <c r="O6729" s="67"/>
      <c r="P6729" s="67"/>
    </row>
    <row r="6730" spans="15:16" x14ac:dyDescent="0.2">
      <c r="O6730" s="67"/>
      <c r="P6730" s="67"/>
    </row>
    <row r="6731" spans="15:16" x14ac:dyDescent="0.2">
      <c r="O6731" s="67"/>
      <c r="P6731" s="67"/>
    </row>
    <row r="6732" spans="15:16" x14ac:dyDescent="0.2">
      <c r="O6732" s="67"/>
      <c r="P6732" s="67"/>
    </row>
    <row r="6733" spans="15:16" x14ac:dyDescent="0.2">
      <c r="O6733" s="67"/>
      <c r="P6733" s="67"/>
    </row>
    <row r="6734" spans="15:16" x14ac:dyDescent="0.2">
      <c r="O6734" s="67"/>
      <c r="P6734" s="67"/>
    </row>
    <row r="6735" spans="15:16" x14ac:dyDescent="0.2">
      <c r="O6735" s="67"/>
      <c r="P6735" s="67"/>
    </row>
    <row r="6736" spans="15:16" x14ac:dyDescent="0.2">
      <c r="O6736" s="67"/>
      <c r="P6736" s="67"/>
    </row>
    <row r="6737" spans="15:16" x14ac:dyDescent="0.2">
      <c r="O6737" s="67"/>
      <c r="P6737" s="67"/>
    </row>
    <row r="6738" spans="15:16" x14ac:dyDescent="0.2">
      <c r="O6738" s="67"/>
      <c r="P6738" s="67"/>
    </row>
    <row r="6739" spans="15:16" x14ac:dyDescent="0.2">
      <c r="O6739" s="67"/>
      <c r="P6739" s="67"/>
    </row>
    <row r="6740" spans="15:16" x14ac:dyDescent="0.2">
      <c r="O6740" s="67"/>
      <c r="P6740" s="67"/>
    </row>
    <row r="6741" spans="15:16" x14ac:dyDescent="0.2">
      <c r="O6741" s="67"/>
      <c r="P6741" s="67"/>
    </row>
    <row r="6742" spans="15:16" x14ac:dyDescent="0.2">
      <c r="O6742" s="67"/>
      <c r="P6742" s="67"/>
    </row>
    <row r="6743" spans="15:16" x14ac:dyDescent="0.2">
      <c r="O6743" s="67"/>
      <c r="P6743" s="67"/>
    </row>
    <row r="6744" spans="15:16" x14ac:dyDescent="0.2">
      <c r="O6744" s="67"/>
      <c r="P6744" s="67"/>
    </row>
    <row r="6745" spans="15:16" x14ac:dyDescent="0.2">
      <c r="O6745" s="67"/>
      <c r="P6745" s="67"/>
    </row>
    <row r="6746" spans="15:16" x14ac:dyDescent="0.2">
      <c r="O6746" s="67"/>
      <c r="P6746" s="67"/>
    </row>
    <row r="6747" spans="15:16" x14ac:dyDescent="0.2">
      <c r="O6747" s="67"/>
      <c r="P6747" s="67"/>
    </row>
    <row r="6748" spans="15:16" x14ac:dyDescent="0.2">
      <c r="O6748" s="67"/>
      <c r="P6748" s="67"/>
    </row>
    <row r="6749" spans="15:16" x14ac:dyDescent="0.2">
      <c r="O6749" s="67"/>
      <c r="P6749" s="67"/>
    </row>
    <row r="6750" spans="15:16" x14ac:dyDescent="0.2">
      <c r="O6750" s="67"/>
      <c r="P6750" s="67"/>
    </row>
    <row r="6751" spans="15:16" x14ac:dyDescent="0.2">
      <c r="O6751" s="67"/>
      <c r="P6751" s="67"/>
    </row>
    <row r="6752" spans="15:16" x14ac:dyDescent="0.2">
      <c r="O6752" s="67"/>
      <c r="P6752" s="67"/>
    </row>
    <row r="6753" spans="15:16" x14ac:dyDescent="0.2">
      <c r="O6753" s="67"/>
      <c r="P6753" s="67"/>
    </row>
    <row r="6754" spans="15:16" x14ac:dyDescent="0.2">
      <c r="O6754" s="67"/>
      <c r="P6754" s="67"/>
    </row>
    <row r="6755" spans="15:16" x14ac:dyDescent="0.2">
      <c r="O6755" s="67"/>
      <c r="P6755" s="67"/>
    </row>
    <row r="6756" spans="15:16" x14ac:dyDescent="0.2">
      <c r="O6756" s="67"/>
      <c r="P6756" s="67"/>
    </row>
    <row r="6757" spans="15:16" x14ac:dyDescent="0.2">
      <c r="O6757" s="67"/>
      <c r="P6757" s="67"/>
    </row>
    <row r="6758" spans="15:16" x14ac:dyDescent="0.2">
      <c r="O6758" s="67"/>
      <c r="P6758" s="67"/>
    </row>
    <row r="6759" spans="15:16" x14ac:dyDescent="0.2">
      <c r="O6759" s="67"/>
      <c r="P6759" s="67"/>
    </row>
    <row r="6760" spans="15:16" x14ac:dyDescent="0.2">
      <c r="O6760" s="67"/>
      <c r="P6760" s="67"/>
    </row>
    <row r="6761" spans="15:16" x14ac:dyDescent="0.2">
      <c r="O6761" s="67"/>
      <c r="P6761" s="67"/>
    </row>
    <row r="6762" spans="15:16" x14ac:dyDescent="0.2">
      <c r="O6762" s="67"/>
      <c r="P6762" s="67"/>
    </row>
    <row r="6763" spans="15:16" x14ac:dyDescent="0.2">
      <c r="O6763" s="67"/>
      <c r="P6763" s="67"/>
    </row>
    <row r="6764" spans="15:16" x14ac:dyDescent="0.2">
      <c r="O6764" s="67"/>
      <c r="P6764" s="67"/>
    </row>
    <row r="6765" spans="15:16" x14ac:dyDescent="0.2">
      <c r="O6765" s="67"/>
      <c r="P6765" s="67"/>
    </row>
    <row r="6766" spans="15:16" x14ac:dyDescent="0.2">
      <c r="O6766" s="67"/>
      <c r="P6766" s="67"/>
    </row>
    <row r="6767" spans="15:16" x14ac:dyDescent="0.2">
      <c r="O6767" s="67"/>
      <c r="P6767" s="67"/>
    </row>
    <row r="6768" spans="15:16" x14ac:dyDescent="0.2">
      <c r="O6768" s="67"/>
      <c r="P6768" s="67"/>
    </row>
    <row r="6769" spans="15:16" x14ac:dyDescent="0.2">
      <c r="O6769" s="67"/>
      <c r="P6769" s="67"/>
    </row>
    <row r="6770" spans="15:16" x14ac:dyDescent="0.2">
      <c r="O6770" s="67"/>
      <c r="P6770" s="67"/>
    </row>
    <row r="6771" spans="15:16" x14ac:dyDescent="0.2">
      <c r="O6771" s="67"/>
      <c r="P6771" s="67"/>
    </row>
    <row r="6772" spans="15:16" x14ac:dyDescent="0.2">
      <c r="O6772" s="67"/>
      <c r="P6772" s="67"/>
    </row>
    <row r="6773" spans="15:16" x14ac:dyDescent="0.2">
      <c r="O6773" s="67"/>
      <c r="P6773" s="67"/>
    </row>
    <row r="6774" spans="15:16" x14ac:dyDescent="0.2">
      <c r="O6774" s="67"/>
      <c r="P6774" s="67"/>
    </row>
    <row r="6775" spans="15:16" x14ac:dyDescent="0.2">
      <c r="O6775" s="67"/>
      <c r="P6775" s="67"/>
    </row>
    <row r="6776" spans="15:16" x14ac:dyDescent="0.2">
      <c r="O6776" s="67"/>
      <c r="P6776" s="67"/>
    </row>
    <row r="6777" spans="15:16" x14ac:dyDescent="0.2">
      <c r="O6777" s="67"/>
      <c r="P6777" s="67"/>
    </row>
    <row r="6778" spans="15:16" x14ac:dyDescent="0.2">
      <c r="O6778" s="67"/>
      <c r="P6778" s="67"/>
    </row>
    <row r="6779" spans="15:16" x14ac:dyDescent="0.2">
      <c r="O6779" s="67"/>
      <c r="P6779" s="67"/>
    </row>
    <row r="6780" spans="15:16" x14ac:dyDescent="0.2">
      <c r="O6780" s="67"/>
      <c r="P6780" s="67"/>
    </row>
    <row r="6781" spans="15:16" x14ac:dyDescent="0.2">
      <c r="O6781" s="67"/>
      <c r="P6781" s="67"/>
    </row>
    <row r="6782" spans="15:16" x14ac:dyDescent="0.2">
      <c r="O6782" s="67"/>
      <c r="P6782" s="67"/>
    </row>
    <row r="6783" spans="15:16" x14ac:dyDescent="0.2">
      <c r="O6783" s="67"/>
      <c r="P6783" s="67"/>
    </row>
    <row r="6784" spans="15:16" x14ac:dyDescent="0.2">
      <c r="O6784" s="67"/>
      <c r="P6784" s="67"/>
    </row>
    <row r="6785" spans="15:16" x14ac:dyDescent="0.2">
      <c r="O6785" s="67"/>
      <c r="P6785" s="67"/>
    </row>
    <row r="6786" spans="15:16" x14ac:dyDescent="0.2">
      <c r="O6786" s="67"/>
      <c r="P6786" s="67"/>
    </row>
    <row r="6787" spans="15:16" x14ac:dyDescent="0.2">
      <c r="O6787" s="67"/>
      <c r="P6787" s="67"/>
    </row>
    <row r="6788" spans="15:16" x14ac:dyDescent="0.2">
      <c r="O6788" s="67"/>
      <c r="P6788" s="67"/>
    </row>
    <row r="6789" spans="15:16" x14ac:dyDescent="0.2">
      <c r="O6789" s="67"/>
      <c r="P6789" s="67"/>
    </row>
    <row r="6790" spans="15:16" x14ac:dyDescent="0.2">
      <c r="O6790" s="67"/>
      <c r="P6790" s="67"/>
    </row>
    <row r="6791" spans="15:16" x14ac:dyDescent="0.2">
      <c r="O6791" s="67"/>
      <c r="P6791" s="67"/>
    </row>
    <row r="6792" spans="15:16" x14ac:dyDescent="0.2">
      <c r="O6792" s="67"/>
      <c r="P6792" s="67"/>
    </row>
    <row r="6793" spans="15:16" x14ac:dyDescent="0.2">
      <c r="O6793" s="67"/>
      <c r="P6793" s="67"/>
    </row>
    <row r="6794" spans="15:16" x14ac:dyDescent="0.2">
      <c r="O6794" s="67"/>
      <c r="P6794" s="67"/>
    </row>
    <row r="6795" spans="15:16" x14ac:dyDescent="0.2">
      <c r="O6795" s="67"/>
      <c r="P6795" s="67"/>
    </row>
    <row r="6796" spans="15:16" x14ac:dyDescent="0.2">
      <c r="O6796" s="67"/>
      <c r="P6796" s="67"/>
    </row>
    <row r="6797" spans="15:16" x14ac:dyDescent="0.2">
      <c r="O6797" s="67"/>
      <c r="P6797" s="67"/>
    </row>
    <row r="6798" spans="15:16" x14ac:dyDescent="0.2">
      <c r="O6798" s="67"/>
      <c r="P6798" s="67"/>
    </row>
    <row r="6799" spans="15:16" x14ac:dyDescent="0.2">
      <c r="O6799" s="67"/>
      <c r="P6799" s="67"/>
    </row>
    <row r="6800" spans="15:16" x14ac:dyDescent="0.2">
      <c r="O6800" s="67"/>
      <c r="P6800" s="67"/>
    </row>
    <row r="6801" spans="15:16" x14ac:dyDescent="0.2">
      <c r="O6801" s="67"/>
      <c r="P6801" s="67"/>
    </row>
    <row r="6802" spans="15:16" x14ac:dyDescent="0.2">
      <c r="O6802" s="67"/>
      <c r="P6802" s="67"/>
    </row>
    <row r="6803" spans="15:16" x14ac:dyDescent="0.2">
      <c r="O6803" s="67"/>
      <c r="P6803" s="67"/>
    </row>
    <row r="6804" spans="15:16" x14ac:dyDescent="0.2">
      <c r="O6804" s="67"/>
      <c r="P6804" s="67"/>
    </row>
    <row r="6805" spans="15:16" x14ac:dyDescent="0.2">
      <c r="O6805" s="67"/>
      <c r="P6805" s="67"/>
    </row>
    <row r="6806" spans="15:16" x14ac:dyDescent="0.2">
      <c r="O6806" s="67"/>
      <c r="P6806" s="67"/>
    </row>
    <row r="6807" spans="15:16" x14ac:dyDescent="0.2">
      <c r="O6807" s="67"/>
      <c r="P6807" s="67"/>
    </row>
    <row r="6808" spans="15:16" x14ac:dyDescent="0.2">
      <c r="O6808" s="67"/>
      <c r="P6808" s="67"/>
    </row>
    <row r="6809" spans="15:16" x14ac:dyDescent="0.2">
      <c r="O6809" s="67"/>
      <c r="P6809" s="67"/>
    </row>
    <row r="6810" spans="15:16" x14ac:dyDescent="0.2">
      <c r="O6810" s="67"/>
      <c r="P6810" s="67"/>
    </row>
    <row r="6811" spans="15:16" x14ac:dyDescent="0.2">
      <c r="O6811" s="67"/>
      <c r="P6811" s="67"/>
    </row>
    <row r="6812" spans="15:16" x14ac:dyDescent="0.2">
      <c r="O6812" s="67"/>
      <c r="P6812" s="67"/>
    </row>
    <row r="6813" spans="15:16" x14ac:dyDescent="0.2">
      <c r="O6813" s="67"/>
      <c r="P6813" s="67"/>
    </row>
    <row r="6814" spans="15:16" x14ac:dyDescent="0.2">
      <c r="O6814" s="67"/>
      <c r="P6814" s="67"/>
    </row>
    <row r="6815" spans="15:16" x14ac:dyDescent="0.2">
      <c r="O6815" s="67"/>
      <c r="P6815" s="67"/>
    </row>
    <row r="6816" spans="15:16" x14ac:dyDescent="0.2">
      <c r="O6816" s="67"/>
      <c r="P6816" s="67"/>
    </row>
    <row r="6817" spans="15:16" x14ac:dyDescent="0.2">
      <c r="O6817" s="67"/>
      <c r="P6817" s="67"/>
    </row>
    <row r="6818" spans="15:16" x14ac:dyDescent="0.2">
      <c r="O6818" s="67"/>
      <c r="P6818" s="67"/>
    </row>
    <row r="6819" spans="15:16" x14ac:dyDescent="0.2">
      <c r="O6819" s="67"/>
      <c r="P6819" s="67"/>
    </row>
    <row r="6820" spans="15:16" x14ac:dyDescent="0.2">
      <c r="O6820" s="67"/>
      <c r="P6820" s="67"/>
    </row>
    <row r="6821" spans="15:16" x14ac:dyDescent="0.2">
      <c r="O6821" s="67"/>
      <c r="P6821" s="67"/>
    </row>
    <row r="6822" spans="15:16" x14ac:dyDescent="0.2">
      <c r="O6822" s="67"/>
      <c r="P6822" s="67"/>
    </row>
    <row r="6823" spans="15:16" x14ac:dyDescent="0.2">
      <c r="O6823" s="67"/>
      <c r="P6823" s="67"/>
    </row>
    <row r="6824" spans="15:16" x14ac:dyDescent="0.2">
      <c r="O6824" s="67"/>
      <c r="P6824" s="67"/>
    </row>
    <row r="6825" spans="15:16" x14ac:dyDescent="0.2">
      <c r="O6825" s="67"/>
      <c r="P6825" s="67"/>
    </row>
    <row r="6826" spans="15:16" x14ac:dyDescent="0.2">
      <c r="O6826" s="67"/>
      <c r="P6826" s="67"/>
    </row>
    <row r="6827" spans="15:16" x14ac:dyDescent="0.2">
      <c r="O6827" s="67"/>
      <c r="P6827" s="67"/>
    </row>
    <row r="6828" spans="15:16" x14ac:dyDescent="0.2">
      <c r="O6828" s="67"/>
      <c r="P6828" s="67"/>
    </row>
    <row r="6829" spans="15:16" x14ac:dyDescent="0.2">
      <c r="O6829" s="67"/>
      <c r="P6829" s="67"/>
    </row>
    <row r="6830" spans="15:16" x14ac:dyDescent="0.2">
      <c r="O6830" s="67"/>
      <c r="P6830" s="67"/>
    </row>
    <row r="6831" spans="15:16" x14ac:dyDescent="0.2">
      <c r="O6831" s="67"/>
      <c r="P6831" s="67"/>
    </row>
    <row r="6832" spans="15:16" x14ac:dyDescent="0.2">
      <c r="O6832" s="67"/>
      <c r="P6832" s="67"/>
    </row>
    <row r="6833" spans="15:16" x14ac:dyDescent="0.2">
      <c r="O6833" s="67"/>
      <c r="P6833" s="67"/>
    </row>
    <row r="6834" spans="15:16" x14ac:dyDescent="0.2">
      <c r="O6834" s="67"/>
      <c r="P6834" s="67"/>
    </row>
    <row r="6835" spans="15:16" x14ac:dyDescent="0.2">
      <c r="O6835" s="67"/>
      <c r="P6835" s="67"/>
    </row>
    <row r="6836" spans="15:16" x14ac:dyDescent="0.2">
      <c r="O6836" s="67"/>
      <c r="P6836" s="67"/>
    </row>
    <row r="6837" spans="15:16" x14ac:dyDescent="0.2">
      <c r="O6837" s="67"/>
      <c r="P6837" s="67"/>
    </row>
    <row r="6838" spans="15:16" x14ac:dyDescent="0.2">
      <c r="O6838" s="67"/>
      <c r="P6838" s="67"/>
    </row>
    <row r="6839" spans="15:16" x14ac:dyDescent="0.2">
      <c r="O6839" s="67"/>
      <c r="P6839" s="67"/>
    </row>
    <row r="6840" spans="15:16" x14ac:dyDescent="0.2">
      <c r="O6840" s="67"/>
      <c r="P6840" s="67"/>
    </row>
    <row r="6841" spans="15:16" x14ac:dyDescent="0.2">
      <c r="O6841" s="67"/>
      <c r="P6841" s="67"/>
    </row>
    <row r="6842" spans="15:16" x14ac:dyDescent="0.2">
      <c r="O6842" s="67"/>
      <c r="P6842" s="67"/>
    </row>
    <row r="6843" spans="15:16" x14ac:dyDescent="0.2">
      <c r="O6843" s="67"/>
      <c r="P6843" s="67"/>
    </row>
    <row r="6844" spans="15:16" x14ac:dyDescent="0.2">
      <c r="O6844" s="67"/>
      <c r="P6844" s="67"/>
    </row>
    <row r="6845" spans="15:16" x14ac:dyDescent="0.2">
      <c r="O6845" s="67"/>
      <c r="P6845" s="67"/>
    </row>
    <row r="6846" spans="15:16" x14ac:dyDescent="0.2">
      <c r="O6846" s="67"/>
      <c r="P6846" s="67"/>
    </row>
    <row r="6847" spans="15:16" x14ac:dyDescent="0.2">
      <c r="O6847" s="67"/>
      <c r="P6847" s="67"/>
    </row>
    <row r="6848" spans="15:16" x14ac:dyDescent="0.2">
      <c r="O6848" s="67"/>
      <c r="P6848" s="67"/>
    </row>
    <row r="6849" spans="15:16" x14ac:dyDescent="0.2">
      <c r="O6849" s="67"/>
      <c r="P6849" s="67"/>
    </row>
    <row r="6850" spans="15:16" x14ac:dyDescent="0.2">
      <c r="O6850" s="67"/>
      <c r="P6850" s="67"/>
    </row>
    <row r="6851" spans="15:16" x14ac:dyDescent="0.2">
      <c r="O6851" s="67"/>
      <c r="P6851" s="67"/>
    </row>
    <row r="6852" spans="15:16" x14ac:dyDescent="0.2">
      <c r="O6852" s="67"/>
      <c r="P6852" s="67"/>
    </row>
    <row r="6853" spans="15:16" x14ac:dyDescent="0.2">
      <c r="O6853" s="67"/>
      <c r="P6853" s="67"/>
    </row>
    <row r="6854" spans="15:16" x14ac:dyDescent="0.2">
      <c r="O6854" s="67"/>
      <c r="P6854" s="67"/>
    </row>
    <row r="6855" spans="15:16" x14ac:dyDescent="0.2">
      <c r="O6855" s="67"/>
      <c r="P6855" s="67"/>
    </row>
    <row r="6856" spans="15:16" x14ac:dyDescent="0.2">
      <c r="O6856" s="67"/>
      <c r="P6856" s="67"/>
    </row>
    <row r="6857" spans="15:16" x14ac:dyDescent="0.2">
      <c r="O6857" s="67"/>
      <c r="P6857" s="67"/>
    </row>
    <row r="6858" spans="15:16" x14ac:dyDescent="0.2">
      <c r="O6858" s="67"/>
      <c r="P6858" s="67"/>
    </row>
    <row r="6859" spans="15:16" x14ac:dyDescent="0.2">
      <c r="O6859" s="67"/>
      <c r="P6859" s="67"/>
    </row>
    <row r="6860" spans="15:16" x14ac:dyDescent="0.2">
      <c r="O6860" s="67"/>
      <c r="P6860" s="67"/>
    </row>
    <row r="6861" spans="15:16" x14ac:dyDescent="0.2">
      <c r="O6861" s="67"/>
      <c r="P6861" s="67"/>
    </row>
    <row r="6862" spans="15:16" x14ac:dyDescent="0.2">
      <c r="O6862" s="67"/>
      <c r="P6862" s="67"/>
    </row>
    <row r="6863" spans="15:16" x14ac:dyDescent="0.2">
      <c r="O6863" s="67"/>
      <c r="P6863" s="67"/>
    </row>
    <row r="6864" spans="15:16" x14ac:dyDescent="0.2">
      <c r="O6864" s="67"/>
      <c r="P6864" s="67"/>
    </row>
    <row r="6865" spans="15:16" x14ac:dyDescent="0.2">
      <c r="O6865" s="67"/>
      <c r="P6865" s="67"/>
    </row>
    <row r="6866" spans="15:16" x14ac:dyDescent="0.2">
      <c r="O6866" s="67"/>
      <c r="P6866" s="67"/>
    </row>
    <row r="6867" spans="15:16" x14ac:dyDescent="0.2">
      <c r="O6867" s="67"/>
      <c r="P6867" s="67"/>
    </row>
    <row r="6868" spans="15:16" x14ac:dyDescent="0.2">
      <c r="O6868" s="67"/>
      <c r="P6868" s="67"/>
    </row>
    <row r="6869" spans="15:16" x14ac:dyDescent="0.2">
      <c r="O6869" s="67"/>
      <c r="P6869" s="67"/>
    </row>
    <row r="6870" spans="15:16" x14ac:dyDescent="0.2">
      <c r="O6870" s="67"/>
      <c r="P6870" s="67"/>
    </row>
    <row r="6871" spans="15:16" x14ac:dyDescent="0.2">
      <c r="O6871" s="67"/>
      <c r="P6871" s="67"/>
    </row>
    <row r="6872" spans="15:16" x14ac:dyDescent="0.2">
      <c r="O6872" s="67"/>
      <c r="P6872" s="67"/>
    </row>
    <row r="6873" spans="15:16" x14ac:dyDescent="0.2">
      <c r="O6873" s="67"/>
      <c r="P6873" s="67"/>
    </row>
    <row r="6874" spans="15:16" x14ac:dyDescent="0.2">
      <c r="O6874" s="67"/>
      <c r="P6874" s="67"/>
    </row>
    <row r="6875" spans="15:16" x14ac:dyDescent="0.2">
      <c r="O6875" s="67"/>
      <c r="P6875" s="67"/>
    </row>
    <row r="6876" spans="15:16" x14ac:dyDescent="0.2">
      <c r="O6876" s="67"/>
      <c r="P6876" s="67"/>
    </row>
    <row r="6877" spans="15:16" x14ac:dyDescent="0.2">
      <c r="O6877" s="67"/>
      <c r="P6877" s="67"/>
    </row>
    <row r="6878" spans="15:16" x14ac:dyDescent="0.2">
      <c r="O6878" s="67"/>
      <c r="P6878" s="67"/>
    </row>
  </sheetData>
  <autoFilter ref="A1:R2315" xr:uid="{00000000-0009-0000-0000-000001000000}"/>
  <mergeCells count="11535">
    <mergeCell ref="K246:K247"/>
    <mergeCell ref="K228:K229"/>
    <mergeCell ref="K212:K213"/>
    <mergeCell ref="K210:K211"/>
    <mergeCell ref="K208:K209"/>
    <mergeCell ref="K222:K223"/>
    <mergeCell ref="K224:K225"/>
    <mergeCell ref="K232:K233"/>
    <mergeCell ref="K204:K205"/>
    <mergeCell ref="K202:K203"/>
    <mergeCell ref="K200:K201"/>
    <mergeCell ref="K198:K199"/>
    <mergeCell ref="K196:K197"/>
    <mergeCell ref="K194:K195"/>
    <mergeCell ref="K190:K191"/>
    <mergeCell ref="K186:K187"/>
    <mergeCell ref="K148:K149"/>
    <mergeCell ref="K146:K147"/>
    <mergeCell ref="K106:K107"/>
    <mergeCell ref="K178:K179"/>
    <mergeCell ref="K126:K127"/>
    <mergeCell ref="K116:K117"/>
    <mergeCell ref="K180:K181"/>
    <mergeCell ref="K32:K33"/>
    <mergeCell ref="K20:K21"/>
    <mergeCell ref="K18:K19"/>
    <mergeCell ref="K84:K85"/>
    <mergeCell ref="K70:K71"/>
    <mergeCell ref="K56:K57"/>
    <mergeCell ref="K40:K41"/>
    <mergeCell ref="K36:K37"/>
    <mergeCell ref="K34:K35"/>
    <mergeCell ref="K48:K49"/>
    <mergeCell ref="K476:K477"/>
    <mergeCell ref="K574:K575"/>
    <mergeCell ref="K516:K517"/>
    <mergeCell ref="K508:K509"/>
    <mergeCell ref="K472:K473"/>
    <mergeCell ref="K458:K459"/>
    <mergeCell ref="K456:K457"/>
    <mergeCell ref="K444:K445"/>
    <mergeCell ref="K442:K443"/>
    <mergeCell ref="K418:K419"/>
    <mergeCell ref="K414:K415"/>
    <mergeCell ref="K372:K373"/>
    <mergeCell ref="K358:K359"/>
    <mergeCell ref="K354:K355"/>
    <mergeCell ref="K340:K341"/>
    <mergeCell ref="K398:K399"/>
    <mergeCell ref="K388:K389"/>
    <mergeCell ref="K378:K379"/>
    <mergeCell ref="K364:K365"/>
    <mergeCell ref="K370:K371"/>
    <mergeCell ref="K286:K287"/>
    <mergeCell ref="K282:K283"/>
    <mergeCell ref="K280:K281"/>
    <mergeCell ref="K278:K279"/>
    <mergeCell ref="K274:K275"/>
    <mergeCell ref="K284:K285"/>
    <mergeCell ref="K276:K277"/>
    <mergeCell ref="K258:K259"/>
    <mergeCell ref="K252:K253"/>
    <mergeCell ref="K250:K251"/>
    <mergeCell ref="K260:K261"/>
    <mergeCell ref="K266:K267"/>
    <mergeCell ref="K248:K249"/>
    <mergeCell ref="K254:K255"/>
    <mergeCell ref="K256:K257"/>
    <mergeCell ref="K1022:K1023"/>
    <mergeCell ref="K1018:K1019"/>
    <mergeCell ref="K1016:K1017"/>
    <mergeCell ref="K1012:K1013"/>
    <mergeCell ref="K1010:K1011"/>
    <mergeCell ref="K1056:K1057"/>
    <mergeCell ref="K1026:K1027"/>
    <mergeCell ref="K1030:K1031"/>
    <mergeCell ref="K1014:K1015"/>
    <mergeCell ref="K1034:K1035"/>
    <mergeCell ref="K1008:K1009"/>
    <mergeCell ref="K996:K997"/>
    <mergeCell ref="K994:K995"/>
    <mergeCell ref="K992:K993"/>
    <mergeCell ref="K964:K965"/>
    <mergeCell ref="K946:K947"/>
    <mergeCell ref="K978:K979"/>
    <mergeCell ref="K998:K999"/>
    <mergeCell ref="K1000:K1001"/>
    <mergeCell ref="K984:K985"/>
    <mergeCell ref="K944:K945"/>
    <mergeCell ref="K942:K943"/>
    <mergeCell ref="K940:K941"/>
    <mergeCell ref="K910:K911"/>
    <mergeCell ref="K906:K907"/>
    <mergeCell ref="K904:K905"/>
    <mergeCell ref="K938:K939"/>
    <mergeCell ref="K932:K933"/>
    <mergeCell ref="K924:K925"/>
    <mergeCell ref="K916:K917"/>
    <mergeCell ref="K900:K901"/>
    <mergeCell ref="K868:K869"/>
    <mergeCell ref="K864:K865"/>
    <mergeCell ref="K2136:K2137"/>
    <mergeCell ref="K2134:K2135"/>
    <mergeCell ref="K2132:K2133"/>
    <mergeCell ref="K2120:K2121"/>
    <mergeCell ref="K2118:K2119"/>
    <mergeCell ref="K2114:K2115"/>
    <mergeCell ref="K2112:K2113"/>
    <mergeCell ref="K2102:K2103"/>
    <mergeCell ref="K2090:K2091"/>
    <mergeCell ref="K2074:K2075"/>
    <mergeCell ref="K2068:K2069"/>
    <mergeCell ref="K2060:K2061"/>
    <mergeCell ref="K2084:K2085"/>
    <mergeCell ref="K2086:K2087"/>
    <mergeCell ref="K2092:K2093"/>
    <mergeCell ref="K2098:K2099"/>
    <mergeCell ref="K2062:K2063"/>
    <mergeCell ref="K2014:K2015"/>
    <mergeCell ref="K1974:K1975"/>
    <mergeCell ref="K1962:K1963"/>
    <mergeCell ref="K1960:K1961"/>
    <mergeCell ref="K1952:K1953"/>
    <mergeCell ref="K2006:K2007"/>
    <mergeCell ref="K1966:K1967"/>
    <mergeCell ref="K1980:K1981"/>
    <mergeCell ref="K1958:K1959"/>
    <mergeCell ref="K2002:K2003"/>
    <mergeCell ref="K1756:K1757"/>
    <mergeCell ref="K1716:K1717"/>
    <mergeCell ref="K1714:K1715"/>
    <mergeCell ref="K1910:K1911"/>
    <mergeCell ref="K1824:K1825"/>
    <mergeCell ref="K1796:K1797"/>
    <mergeCell ref="K1790:K1791"/>
    <mergeCell ref="K1902:K1903"/>
    <mergeCell ref="K1784:K1785"/>
    <mergeCell ref="K1768:K1769"/>
    <mergeCell ref="I476:I477"/>
    <mergeCell ref="I474:I475"/>
    <mergeCell ref="I444:I445"/>
    <mergeCell ref="I418:I419"/>
    <mergeCell ref="I416:I417"/>
    <mergeCell ref="I414:I415"/>
    <mergeCell ref="I470:I471"/>
    <mergeCell ref="I468:I469"/>
    <mergeCell ref="I460:I461"/>
    <mergeCell ref="I422:I423"/>
    <mergeCell ref="I308:I309"/>
    <mergeCell ref="I272:I273"/>
    <mergeCell ref="I270:I271"/>
    <mergeCell ref="I248:I249"/>
    <mergeCell ref="I246:I247"/>
    <mergeCell ref="I244:I245"/>
    <mergeCell ref="I294:I295"/>
    <mergeCell ref="I284:I285"/>
    <mergeCell ref="I286:I287"/>
    <mergeCell ref="I250:I251"/>
    <mergeCell ref="I232:I233"/>
    <mergeCell ref="I264:I265"/>
    <mergeCell ref="I268:I269"/>
    <mergeCell ref="I260:I261"/>
    <mergeCell ref="I252:I253"/>
    <mergeCell ref="I202:I203"/>
    <mergeCell ref="I254:I255"/>
    <mergeCell ref="I230:I231"/>
    <mergeCell ref="I226:I227"/>
    <mergeCell ref="I224:I225"/>
    <mergeCell ref="I196:I197"/>
    <mergeCell ref="I194:I195"/>
    <mergeCell ref="I192:I193"/>
    <mergeCell ref="I200:I201"/>
    <mergeCell ref="I2306:I2307"/>
    <mergeCell ref="I2302:I2303"/>
    <mergeCell ref="I2146:I2147"/>
    <mergeCell ref="I2144:I2145"/>
    <mergeCell ref="I2142:I2143"/>
    <mergeCell ref="I2292:I2293"/>
    <mergeCell ref="I2294:I2295"/>
    <mergeCell ref="I2296:I2297"/>
    <mergeCell ref="I2298:I2299"/>
    <mergeCell ref="I2290:I2291"/>
    <mergeCell ref="I2140:I2141"/>
    <mergeCell ref="I2138:I2139"/>
    <mergeCell ref="I2136:I2137"/>
    <mergeCell ref="I2134:I2135"/>
    <mergeCell ref="I2132:I2133"/>
    <mergeCell ref="I2130:I2131"/>
    <mergeCell ref="I2118:I2119"/>
    <mergeCell ref="I2116:I2117"/>
    <mergeCell ref="I2114:I2115"/>
    <mergeCell ref="I2120:I2121"/>
    <mergeCell ref="I2112:I2113"/>
    <mergeCell ref="I2108:I2109"/>
    <mergeCell ref="I2110:I2111"/>
    <mergeCell ref="I2102:I2103"/>
    <mergeCell ref="I2090:I2091"/>
    <mergeCell ref="I2082:I2083"/>
    <mergeCell ref="I2080:I2081"/>
    <mergeCell ref="I2086:I2087"/>
    <mergeCell ref="I2104:I2105"/>
    <mergeCell ref="I2100:I2101"/>
    <mergeCell ref="I2078:I2079"/>
    <mergeCell ref="I2074:I2075"/>
    <mergeCell ref="I2068:I2069"/>
    <mergeCell ref="M2236:M2237"/>
    <mergeCell ref="M2238:M2239"/>
    <mergeCell ref="M2240:M2241"/>
    <mergeCell ref="M2242:M2243"/>
    <mergeCell ref="M2244:M2245"/>
    <mergeCell ref="M2246:M2247"/>
    <mergeCell ref="M2248:M2249"/>
    <mergeCell ref="M2252:M2253"/>
    <mergeCell ref="M2254:M2255"/>
    <mergeCell ref="M2276:M2277"/>
    <mergeCell ref="M2278:M2279"/>
    <mergeCell ref="M2256:M2257"/>
    <mergeCell ref="M2258:M2259"/>
    <mergeCell ref="M2260:M2261"/>
    <mergeCell ref="M2262:M2263"/>
    <mergeCell ref="M2264:M2265"/>
    <mergeCell ref="M2296:M2297"/>
    <mergeCell ref="M2298:M2299"/>
    <mergeCell ref="M2300:M2301"/>
    <mergeCell ref="M2282:M2283"/>
    <mergeCell ref="M2284:M2285"/>
    <mergeCell ref="M2286:M2287"/>
    <mergeCell ref="M2288:M2289"/>
    <mergeCell ref="M2290:M2291"/>
    <mergeCell ref="U19:Z19"/>
    <mergeCell ref="M2292:M2293"/>
    <mergeCell ref="M2280:M2281"/>
    <mergeCell ref="M2294:M2295"/>
    <mergeCell ref="M2268:M2269"/>
    <mergeCell ref="M2270:M2271"/>
    <mergeCell ref="M2272:M2273"/>
    <mergeCell ref="M2274:M2275"/>
    <mergeCell ref="M2266:M2267"/>
    <mergeCell ref="M2250:M2251"/>
    <mergeCell ref="K2278:K2279"/>
    <mergeCell ref="K2280:K2281"/>
    <mergeCell ref="K2282:K2283"/>
    <mergeCell ref="K2284:K2285"/>
    <mergeCell ref="K2286:K2287"/>
    <mergeCell ref="K2288:K2289"/>
    <mergeCell ref="K2290:K2291"/>
    <mergeCell ref="K2292:K2293"/>
    <mergeCell ref="K2294:K2295"/>
    <mergeCell ref="K2296:K2297"/>
    <mergeCell ref="K2298:K2299"/>
    <mergeCell ref="K2300:K2301"/>
    <mergeCell ref="M2132:M2133"/>
    <mergeCell ref="M2134:M2135"/>
    <mergeCell ref="M2136:M2137"/>
    <mergeCell ref="M2138:M2139"/>
    <mergeCell ref="M2140:M2141"/>
    <mergeCell ref="M2142:M2143"/>
    <mergeCell ref="M2144:M2145"/>
    <mergeCell ref="M2146:M2147"/>
    <mergeCell ref="M2148:M2149"/>
    <mergeCell ref="M2150:M2151"/>
    <mergeCell ref="M2152:M2153"/>
    <mergeCell ref="M2154:M2155"/>
    <mergeCell ref="M2156:M2157"/>
    <mergeCell ref="M2158:M2159"/>
    <mergeCell ref="M2160:M2161"/>
    <mergeCell ref="M2162:M2163"/>
    <mergeCell ref="M2164:M2165"/>
    <mergeCell ref="M2166:M2167"/>
    <mergeCell ref="M2168:M2169"/>
    <mergeCell ref="M2170:M2171"/>
    <mergeCell ref="M2172:M2173"/>
    <mergeCell ref="M2174:M2175"/>
    <mergeCell ref="M2176:M2177"/>
    <mergeCell ref="M2178:M2179"/>
    <mergeCell ref="M2180:M2181"/>
    <mergeCell ref="M2182:M2183"/>
    <mergeCell ref="M2184:M2185"/>
    <mergeCell ref="M2186:M2187"/>
    <mergeCell ref="M2188:M2189"/>
    <mergeCell ref="M2190:M2191"/>
    <mergeCell ref="M2192:M2193"/>
    <mergeCell ref="M2194:M2195"/>
    <mergeCell ref="M2196:M2197"/>
    <mergeCell ref="M2198:M2199"/>
    <mergeCell ref="M2200:M2201"/>
    <mergeCell ref="M2202:M2203"/>
    <mergeCell ref="M2204:M2205"/>
    <mergeCell ref="M2206:M2207"/>
    <mergeCell ref="M2208:M2209"/>
    <mergeCell ref="M2210:M2211"/>
    <mergeCell ref="M2212:M2213"/>
    <mergeCell ref="M2214:M2215"/>
    <mergeCell ref="M2216:M2217"/>
    <mergeCell ref="M2218:M2219"/>
    <mergeCell ref="M2220:M2221"/>
    <mergeCell ref="M2222:M2223"/>
    <mergeCell ref="M2224:M2225"/>
    <mergeCell ref="M2226:M2227"/>
    <mergeCell ref="M2228:M2229"/>
    <mergeCell ref="M2230:M2231"/>
    <mergeCell ref="M2232:M2233"/>
    <mergeCell ref="M2234:M2235"/>
    <mergeCell ref="K2212:K2213"/>
    <mergeCell ref="K2214:K2215"/>
    <mergeCell ref="K2216:K2217"/>
    <mergeCell ref="K2218:K2219"/>
    <mergeCell ref="K2220:K2221"/>
    <mergeCell ref="K2222:K2223"/>
    <mergeCell ref="K2224:K2225"/>
    <mergeCell ref="K2226:K2227"/>
    <mergeCell ref="K2228:K2229"/>
    <mergeCell ref="K2230:K2231"/>
    <mergeCell ref="K2232:K2233"/>
    <mergeCell ref="K2234:K2235"/>
    <mergeCell ref="K2236:K2237"/>
    <mergeCell ref="K2238:K2239"/>
    <mergeCell ref="K2240:K2241"/>
    <mergeCell ref="K2242:K2243"/>
    <mergeCell ref="K2244:K2245"/>
    <mergeCell ref="K2246:K2247"/>
    <mergeCell ref="K2248:K2249"/>
    <mergeCell ref="K2250:K2251"/>
    <mergeCell ref="K2252:K2253"/>
    <mergeCell ref="K2254:K2255"/>
    <mergeCell ref="K2256:K2257"/>
    <mergeCell ref="K2258:K2259"/>
    <mergeCell ref="K2260:K2261"/>
    <mergeCell ref="K2262:K2263"/>
    <mergeCell ref="K2264:K2265"/>
    <mergeCell ref="K2266:K2267"/>
    <mergeCell ref="K2268:K2269"/>
    <mergeCell ref="K2270:K2271"/>
    <mergeCell ref="K2272:K2273"/>
    <mergeCell ref="K2274:K2275"/>
    <mergeCell ref="K2276:K2277"/>
    <mergeCell ref="I2222:I2223"/>
    <mergeCell ref="I2224:I2225"/>
    <mergeCell ref="I2226:I2227"/>
    <mergeCell ref="I2228:I2229"/>
    <mergeCell ref="I2230:I2231"/>
    <mergeCell ref="I2232:I2233"/>
    <mergeCell ref="I2234:I2235"/>
    <mergeCell ref="I2236:I2237"/>
    <mergeCell ref="I2238:I2239"/>
    <mergeCell ref="I2240:I2241"/>
    <mergeCell ref="I2242:I2243"/>
    <mergeCell ref="I2244:I2245"/>
    <mergeCell ref="I2246:I2247"/>
    <mergeCell ref="I2268:I2269"/>
    <mergeCell ref="I2270:I2271"/>
    <mergeCell ref="I2248:I2249"/>
    <mergeCell ref="I2250:I2251"/>
    <mergeCell ref="I2252:I2253"/>
    <mergeCell ref="I2254:I2255"/>
    <mergeCell ref="I2256:I2257"/>
    <mergeCell ref="I2258:I2259"/>
    <mergeCell ref="I2278:I2279"/>
    <mergeCell ref="I2300:I2301"/>
    <mergeCell ref="I2280:I2281"/>
    <mergeCell ref="I2282:I2283"/>
    <mergeCell ref="I2284:I2285"/>
    <mergeCell ref="I2286:I2287"/>
    <mergeCell ref="I2288:I2289"/>
    <mergeCell ref="K2154:K2155"/>
    <mergeCell ref="K2156:K2157"/>
    <mergeCell ref="K2158:K2159"/>
    <mergeCell ref="I2272:I2273"/>
    <mergeCell ref="I2274:I2275"/>
    <mergeCell ref="I2276:I2277"/>
    <mergeCell ref="I2260:I2261"/>
    <mergeCell ref="I2262:I2263"/>
    <mergeCell ref="I2264:I2265"/>
    <mergeCell ref="I2266:I2267"/>
    <mergeCell ref="K2160:K2161"/>
    <mergeCell ref="K2162:K2163"/>
    <mergeCell ref="K2164:K2165"/>
    <mergeCell ref="K2166:K2167"/>
    <mergeCell ref="K2168:K2169"/>
    <mergeCell ref="K2170:K2171"/>
    <mergeCell ref="K2172:K2173"/>
    <mergeCell ref="K2174:K2175"/>
    <mergeCell ref="K2176:K2177"/>
    <mergeCell ref="K2178:K2179"/>
    <mergeCell ref="K2180:K2181"/>
    <mergeCell ref="K2182:K2183"/>
    <mergeCell ref="K2184:K2185"/>
    <mergeCell ref="K2186:K2187"/>
    <mergeCell ref="K2188:K2189"/>
    <mergeCell ref="K2190:K2191"/>
    <mergeCell ref="K2192:K2193"/>
    <mergeCell ref="K2194:K2195"/>
    <mergeCell ref="K2196:K2197"/>
    <mergeCell ref="K2198:K2199"/>
    <mergeCell ref="K2200:K2201"/>
    <mergeCell ref="K2202:K2203"/>
    <mergeCell ref="K2204:K2205"/>
    <mergeCell ref="K2206:K2207"/>
    <mergeCell ref="K2208:K2209"/>
    <mergeCell ref="K2210:K2211"/>
    <mergeCell ref="H2248:H2249"/>
    <mergeCell ref="H2250:H2251"/>
    <mergeCell ref="H2252:H2253"/>
    <mergeCell ref="H2254:H2255"/>
    <mergeCell ref="H2256:H2257"/>
    <mergeCell ref="H2258:H2259"/>
    <mergeCell ref="H2260:H2261"/>
    <mergeCell ref="H2262:H2263"/>
    <mergeCell ref="H2264:H2265"/>
    <mergeCell ref="H2266:H2267"/>
    <mergeCell ref="H2268:H2269"/>
    <mergeCell ref="H2270:H2271"/>
    <mergeCell ref="H2272:H2273"/>
    <mergeCell ref="H2274:H2275"/>
    <mergeCell ref="H2276:H2277"/>
    <mergeCell ref="H2278:H2279"/>
    <mergeCell ref="H2280:H2281"/>
    <mergeCell ref="H2282:H2283"/>
    <mergeCell ref="H2284:H2285"/>
    <mergeCell ref="H2298:H2299"/>
    <mergeCell ref="H2300:H2301"/>
    <mergeCell ref="H2286:H2287"/>
    <mergeCell ref="H2288:H2289"/>
    <mergeCell ref="H2290:H2291"/>
    <mergeCell ref="H2292:H2293"/>
    <mergeCell ref="H2294:H2295"/>
    <mergeCell ref="H2296:H2297"/>
    <mergeCell ref="I2148:I2149"/>
    <mergeCell ref="I2150:I2151"/>
    <mergeCell ref="I2152:I2153"/>
    <mergeCell ref="I2154:I2155"/>
    <mergeCell ref="I2156:I2157"/>
    <mergeCell ref="I2158:I2159"/>
    <mergeCell ref="I2160:I2161"/>
    <mergeCell ref="I2162:I2163"/>
    <mergeCell ref="I2164:I2165"/>
    <mergeCell ref="I2166:I2167"/>
    <mergeCell ref="I2168:I2169"/>
    <mergeCell ref="I2170:I2171"/>
    <mergeCell ref="I2172:I2173"/>
    <mergeCell ref="I2174:I2175"/>
    <mergeCell ref="I2176:I2177"/>
    <mergeCell ref="I2178:I2179"/>
    <mergeCell ref="I2180:I2181"/>
    <mergeCell ref="I2182:I2183"/>
    <mergeCell ref="I2184:I2185"/>
    <mergeCell ref="I2186:I2187"/>
    <mergeCell ref="I2188:I2189"/>
    <mergeCell ref="I2190:I2191"/>
    <mergeCell ref="I2192:I2193"/>
    <mergeCell ref="I2194:I2195"/>
    <mergeCell ref="I2196:I2197"/>
    <mergeCell ref="I2198:I2199"/>
    <mergeCell ref="I2200:I2201"/>
    <mergeCell ref="I2202:I2203"/>
    <mergeCell ref="I2204:I2205"/>
    <mergeCell ref="I2206:I2207"/>
    <mergeCell ref="I2208:I2209"/>
    <mergeCell ref="I2210:I2211"/>
    <mergeCell ref="I2212:I2213"/>
    <mergeCell ref="I2214:I2215"/>
    <mergeCell ref="I2216:I2217"/>
    <mergeCell ref="I2218:I2219"/>
    <mergeCell ref="I2220:I2221"/>
    <mergeCell ref="H2182:H2183"/>
    <mergeCell ref="H2184:H2185"/>
    <mergeCell ref="H2186:H2187"/>
    <mergeCell ref="H2188:H2189"/>
    <mergeCell ref="H2190:H2191"/>
    <mergeCell ref="H2192:H2193"/>
    <mergeCell ref="H2194:H2195"/>
    <mergeCell ref="H2196:H2197"/>
    <mergeCell ref="H2198:H2199"/>
    <mergeCell ref="H2200:H2201"/>
    <mergeCell ref="H2202:H2203"/>
    <mergeCell ref="H2204:H2205"/>
    <mergeCell ref="H2206:H2207"/>
    <mergeCell ref="H2208:H2209"/>
    <mergeCell ref="H2210:H2211"/>
    <mergeCell ref="H2212:H2213"/>
    <mergeCell ref="H2214:H2215"/>
    <mergeCell ref="H2216:H2217"/>
    <mergeCell ref="H2218:H2219"/>
    <mergeCell ref="H2220:H2221"/>
    <mergeCell ref="H2222:H2223"/>
    <mergeCell ref="H2224:H2225"/>
    <mergeCell ref="H2226:H2227"/>
    <mergeCell ref="H2228:H2229"/>
    <mergeCell ref="H2230:H2231"/>
    <mergeCell ref="H2232:H2233"/>
    <mergeCell ref="H2234:H2235"/>
    <mergeCell ref="H2236:H2237"/>
    <mergeCell ref="H2238:H2239"/>
    <mergeCell ref="H2240:H2241"/>
    <mergeCell ref="H2242:H2243"/>
    <mergeCell ref="H2244:H2245"/>
    <mergeCell ref="H2246:H2247"/>
    <mergeCell ref="G2210:G2211"/>
    <mergeCell ref="G2212:G2213"/>
    <mergeCell ref="G2214:G2215"/>
    <mergeCell ref="G2216:G2217"/>
    <mergeCell ref="G2218:G2219"/>
    <mergeCell ref="G2220:G2221"/>
    <mergeCell ref="G2222:G2223"/>
    <mergeCell ref="G2224:G2225"/>
    <mergeCell ref="G2238:G2239"/>
    <mergeCell ref="G2240:G2241"/>
    <mergeCell ref="G2242:G2243"/>
    <mergeCell ref="G2226:G2227"/>
    <mergeCell ref="G2228:G2229"/>
    <mergeCell ref="G2230:G2231"/>
    <mergeCell ref="G2232:G2233"/>
    <mergeCell ref="G2234:G2235"/>
    <mergeCell ref="G2236:G2237"/>
    <mergeCell ref="G2272:G2273"/>
    <mergeCell ref="G2274:G2275"/>
    <mergeCell ref="G2276:G2277"/>
    <mergeCell ref="G2254:G2255"/>
    <mergeCell ref="G2256:G2257"/>
    <mergeCell ref="G2258:G2259"/>
    <mergeCell ref="G2260:G2261"/>
    <mergeCell ref="G2262:G2263"/>
    <mergeCell ref="G2264:G2265"/>
    <mergeCell ref="G2292:G2293"/>
    <mergeCell ref="G2294:G2295"/>
    <mergeCell ref="G2296:G2297"/>
    <mergeCell ref="G2298:G2299"/>
    <mergeCell ref="G2300:G2301"/>
    <mergeCell ref="G2278:G2279"/>
    <mergeCell ref="G2280:G2281"/>
    <mergeCell ref="G2282:G2283"/>
    <mergeCell ref="G2284:G2285"/>
    <mergeCell ref="G2286:G2287"/>
    <mergeCell ref="G2290:G2291"/>
    <mergeCell ref="G2288:G2289"/>
    <mergeCell ref="G2266:G2267"/>
    <mergeCell ref="G2268:G2269"/>
    <mergeCell ref="G2270:G2271"/>
    <mergeCell ref="F2234:F2235"/>
    <mergeCell ref="F2236:F2237"/>
    <mergeCell ref="F2238:F2239"/>
    <mergeCell ref="F2240:F2241"/>
    <mergeCell ref="F2242:F2243"/>
    <mergeCell ref="F2278:F2279"/>
    <mergeCell ref="F2280:F2281"/>
    <mergeCell ref="F2258:F2259"/>
    <mergeCell ref="F2260:F2261"/>
    <mergeCell ref="F2262:F2263"/>
    <mergeCell ref="F2264:F2265"/>
    <mergeCell ref="F2266:F2267"/>
    <mergeCell ref="F2268:F2269"/>
    <mergeCell ref="F2296:F2297"/>
    <mergeCell ref="F2298:F2299"/>
    <mergeCell ref="F2300:F2301"/>
    <mergeCell ref="F2282:F2283"/>
    <mergeCell ref="F2284:F2285"/>
    <mergeCell ref="F2286:F2287"/>
    <mergeCell ref="F2288:F2289"/>
    <mergeCell ref="F2290:F2291"/>
    <mergeCell ref="F2292:F2293"/>
    <mergeCell ref="G2136:G2137"/>
    <mergeCell ref="G2138:G2139"/>
    <mergeCell ref="G2140:G2141"/>
    <mergeCell ref="F2294:F2295"/>
    <mergeCell ref="F2270:F2271"/>
    <mergeCell ref="F2272:F2273"/>
    <mergeCell ref="F2274:F2275"/>
    <mergeCell ref="F2276:F2277"/>
    <mergeCell ref="G2142:G2143"/>
    <mergeCell ref="G2144:G2145"/>
    <mergeCell ref="G2146:G2147"/>
    <mergeCell ref="G2148:G2149"/>
    <mergeCell ref="G2150:G2151"/>
    <mergeCell ref="G2152:G2153"/>
    <mergeCell ref="G2154:G2155"/>
    <mergeCell ref="G2156:G2157"/>
    <mergeCell ref="G2158:G2159"/>
    <mergeCell ref="G2160:G2161"/>
    <mergeCell ref="G2162:G2163"/>
    <mergeCell ref="G2164:G2165"/>
    <mergeCell ref="G2166:G2167"/>
    <mergeCell ref="G2168:G2169"/>
    <mergeCell ref="G2170:G2171"/>
    <mergeCell ref="G2172:G2173"/>
    <mergeCell ref="G2174:G2175"/>
    <mergeCell ref="G2176:G2177"/>
    <mergeCell ref="G2178:G2179"/>
    <mergeCell ref="G2180:G2181"/>
    <mergeCell ref="G2182:G2183"/>
    <mergeCell ref="G2184:G2185"/>
    <mergeCell ref="G2186:G2187"/>
    <mergeCell ref="G2188:G2189"/>
    <mergeCell ref="G2190:G2191"/>
    <mergeCell ref="G2192:G2193"/>
    <mergeCell ref="G2194:G2195"/>
    <mergeCell ref="G2196:G2197"/>
    <mergeCell ref="G2198:G2199"/>
    <mergeCell ref="G2200:G2201"/>
    <mergeCell ref="G2202:G2203"/>
    <mergeCell ref="G2204:G2205"/>
    <mergeCell ref="G2206:G2207"/>
    <mergeCell ref="G2208:G2209"/>
    <mergeCell ref="E2276:E2277"/>
    <mergeCell ref="E2278:E2279"/>
    <mergeCell ref="E2280:E2281"/>
    <mergeCell ref="E2282:E2283"/>
    <mergeCell ref="E2284:E2285"/>
    <mergeCell ref="E2286:E2287"/>
    <mergeCell ref="E2288:E2289"/>
    <mergeCell ref="E2290:E2291"/>
    <mergeCell ref="E2292:E2293"/>
    <mergeCell ref="E2294:E2295"/>
    <mergeCell ref="E2296:E2297"/>
    <mergeCell ref="E2298:E2299"/>
    <mergeCell ref="E2300:E2301"/>
    <mergeCell ref="F2132:F2133"/>
    <mergeCell ref="F2134:F2135"/>
    <mergeCell ref="F2136:F2137"/>
    <mergeCell ref="F2138:F2139"/>
    <mergeCell ref="F2144:F2145"/>
    <mergeCell ref="F2146:F2147"/>
    <mergeCell ref="F2148:F2149"/>
    <mergeCell ref="F2150:F2151"/>
    <mergeCell ref="F2152:F2153"/>
    <mergeCell ref="F2154:F2155"/>
    <mergeCell ref="F2156:F2157"/>
    <mergeCell ref="F2158:F2159"/>
    <mergeCell ref="F2160:F2161"/>
    <mergeCell ref="F2162:F2163"/>
    <mergeCell ref="F2164:F2165"/>
    <mergeCell ref="F2166:F2167"/>
    <mergeCell ref="F2168:F2169"/>
    <mergeCell ref="F2170:F2171"/>
    <mergeCell ref="F2172:F2173"/>
    <mergeCell ref="F2174:F2175"/>
    <mergeCell ref="F2176:F2177"/>
    <mergeCell ref="F2178:F2179"/>
    <mergeCell ref="F2180:F2181"/>
    <mergeCell ref="F2182:F2183"/>
    <mergeCell ref="F2184:F2185"/>
    <mergeCell ref="F2186:F2187"/>
    <mergeCell ref="F2188:F2189"/>
    <mergeCell ref="F2190:F2191"/>
    <mergeCell ref="F2192:F2193"/>
    <mergeCell ref="F2194:F2195"/>
    <mergeCell ref="F2196:F2197"/>
    <mergeCell ref="F2198:F2199"/>
    <mergeCell ref="F2200:F2201"/>
    <mergeCell ref="F2202:F2203"/>
    <mergeCell ref="F2204:F2205"/>
    <mergeCell ref="F2206:F2207"/>
    <mergeCell ref="F2208:F2209"/>
    <mergeCell ref="F2210:F2211"/>
    <mergeCell ref="F2212:F2213"/>
    <mergeCell ref="F2214:F2215"/>
    <mergeCell ref="F2216:F2217"/>
    <mergeCell ref="F2218:F2219"/>
    <mergeCell ref="F2220:F2221"/>
    <mergeCell ref="F2222:F2223"/>
    <mergeCell ref="F2224:F2225"/>
    <mergeCell ref="F2226:F2227"/>
    <mergeCell ref="F2228:F2229"/>
    <mergeCell ref="F2230:F2231"/>
    <mergeCell ref="F2232:F2233"/>
    <mergeCell ref="F2254:F2255"/>
    <mergeCell ref="F2256:F2257"/>
    <mergeCell ref="E2200:E2201"/>
    <mergeCell ref="E2202:E2203"/>
    <mergeCell ref="E2204:E2205"/>
    <mergeCell ref="E2206:E2207"/>
    <mergeCell ref="E2208:E2209"/>
    <mergeCell ref="E2210:E2211"/>
    <mergeCell ref="E2212:E2213"/>
    <mergeCell ref="E2214:E2215"/>
    <mergeCell ref="E2216:E2217"/>
    <mergeCell ref="E2218:E2219"/>
    <mergeCell ref="E2220:E2221"/>
    <mergeCell ref="E2222:E2223"/>
    <mergeCell ref="E2236:E2237"/>
    <mergeCell ref="E2238:E2239"/>
    <mergeCell ref="E2240:E2241"/>
    <mergeCell ref="E2242:E2243"/>
    <mergeCell ref="E2224:E2225"/>
    <mergeCell ref="E2226:E2227"/>
    <mergeCell ref="E2228:E2229"/>
    <mergeCell ref="E2230:E2231"/>
    <mergeCell ref="E2232:E2233"/>
    <mergeCell ref="E2234:E2235"/>
    <mergeCell ref="E2254:E2255"/>
    <mergeCell ref="E2256:E2257"/>
    <mergeCell ref="E2258:E2259"/>
    <mergeCell ref="E2260:E2261"/>
    <mergeCell ref="E2262:E2263"/>
    <mergeCell ref="E2264:E2265"/>
    <mergeCell ref="E2266:E2267"/>
    <mergeCell ref="E2268:E2269"/>
    <mergeCell ref="E2270:E2271"/>
    <mergeCell ref="E2272:E2273"/>
    <mergeCell ref="E2274:E2275"/>
    <mergeCell ref="C2248:C2249"/>
    <mergeCell ref="C2226:C2227"/>
    <mergeCell ref="C2228:C2229"/>
    <mergeCell ref="C2230:C2231"/>
    <mergeCell ref="C2232:C2233"/>
    <mergeCell ref="C2234:C2235"/>
    <mergeCell ref="C2250:C2251"/>
    <mergeCell ref="C2252:C2253"/>
    <mergeCell ref="C2254:C2255"/>
    <mergeCell ref="C2256:C2257"/>
    <mergeCell ref="C2258:C2259"/>
    <mergeCell ref="C2260:C2261"/>
    <mergeCell ref="C2262:C2263"/>
    <mergeCell ref="C2264:C2265"/>
    <mergeCell ref="C2266:C2267"/>
    <mergeCell ref="C2268:C2269"/>
    <mergeCell ref="C2270:C2271"/>
    <mergeCell ref="C2272:C2273"/>
    <mergeCell ref="C2274:C2275"/>
    <mergeCell ref="C2276:C2277"/>
    <mergeCell ref="C2278:C2279"/>
    <mergeCell ref="C2280:C2281"/>
    <mergeCell ref="C2282:C2283"/>
    <mergeCell ref="C2284:C2285"/>
    <mergeCell ref="C2286:C2287"/>
    <mergeCell ref="C2288:C2289"/>
    <mergeCell ref="C2290:C2291"/>
    <mergeCell ref="C2292:C2293"/>
    <mergeCell ref="C2294:C2295"/>
    <mergeCell ref="C2296:C2297"/>
    <mergeCell ref="C2298:C2299"/>
    <mergeCell ref="C2300:C2301"/>
    <mergeCell ref="E2132:E2133"/>
    <mergeCell ref="E2134:E2135"/>
    <mergeCell ref="E2136:E2137"/>
    <mergeCell ref="E2138:E2139"/>
    <mergeCell ref="E2144:E2145"/>
    <mergeCell ref="E2146:E2147"/>
    <mergeCell ref="E2148:E2149"/>
    <mergeCell ref="E2150:E2151"/>
    <mergeCell ref="E2152:E2153"/>
    <mergeCell ref="E2154:E2155"/>
    <mergeCell ref="E2156:E2157"/>
    <mergeCell ref="E2158:E2159"/>
    <mergeCell ref="E2160:E2161"/>
    <mergeCell ref="E2162:E2163"/>
    <mergeCell ref="E2164:E2165"/>
    <mergeCell ref="E2166:E2167"/>
    <mergeCell ref="E2168:E2169"/>
    <mergeCell ref="E2170:E2171"/>
    <mergeCell ref="E2172:E2173"/>
    <mergeCell ref="E2174:E2175"/>
    <mergeCell ref="E2176:E2177"/>
    <mergeCell ref="E2178:E2179"/>
    <mergeCell ref="E2180:E2181"/>
    <mergeCell ref="E2182:E2183"/>
    <mergeCell ref="E2184:E2185"/>
    <mergeCell ref="E2186:E2187"/>
    <mergeCell ref="E2188:E2189"/>
    <mergeCell ref="E2190:E2191"/>
    <mergeCell ref="E2192:E2193"/>
    <mergeCell ref="E2194:E2195"/>
    <mergeCell ref="E2196:E2197"/>
    <mergeCell ref="E2198:E2199"/>
    <mergeCell ref="B2274:B2275"/>
    <mergeCell ref="B2276:B2277"/>
    <mergeCell ref="B2278:B2279"/>
    <mergeCell ref="B2280:B2281"/>
    <mergeCell ref="B2282:B2283"/>
    <mergeCell ref="B2284:B2285"/>
    <mergeCell ref="B2286:B2287"/>
    <mergeCell ref="B2288:B2289"/>
    <mergeCell ref="B2290:B2291"/>
    <mergeCell ref="B2292:B2293"/>
    <mergeCell ref="B2294:B2295"/>
    <mergeCell ref="B2296:B2297"/>
    <mergeCell ref="B2298:B2299"/>
    <mergeCell ref="B2300:B2301"/>
    <mergeCell ref="C2132:C2133"/>
    <mergeCell ref="C2134:C2135"/>
    <mergeCell ref="C2136:C2137"/>
    <mergeCell ref="C2138:C2139"/>
    <mergeCell ref="C2144:C2145"/>
    <mergeCell ref="C2146:C2147"/>
    <mergeCell ref="C2148:C2149"/>
    <mergeCell ref="C2150:C2151"/>
    <mergeCell ref="C2152:C2153"/>
    <mergeCell ref="C2154:C2155"/>
    <mergeCell ref="C2156:C2157"/>
    <mergeCell ref="C2158:C2159"/>
    <mergeCell ref="C2160:C2161"/>
    <mergeCell ref="C2162:C2163"/>
    <mergeCell ref="C2164:C2165"/>
    <mergeCell ref="C2166:C2167"/>
    <mergeCell ref="C2168:C2169"/>
    <mergeCell ref="C2170:C2171"/>
    <mergeCell ref="C2172:C2173"/>
    <mergeCell ref="C2174:C2175"/>
    <mergeCell ref="C2176:C2177"/>
    <mergeCell ref="C2178:C2179"/>
    <mergeCell ref="C2180:C2181"/>
    <mergeCell ref="C2182:C2183"/>
    <mergeCell ref="C2184:C2185"/>
    <mergeCell ref="C2186:C2187"/>
    <mergeCell ref="C2188:C2189"/>
    <mergeCell ref="C2190:C2191"/>
    <mergeCell ref="C2192:C2193"/>
    <mergeCell ref="C2194:C2195"/>
    <mergeCell ref="C2196:C2197"/>
    <mergeCell ref="C2198:C2199"/>
    <mergeCell ref="C2200:C2201"/>
    <mergeCell ref="C2202:C2203"/>
    <mergeCell ref="C2204:C2205"/>
    <mergeCell ref="C2206:C2207"/>
    <mergeCell ref="C2208:C2209"/>
    <mergeCell ref="C2210:C2211"/>
    <mergeCell ref="C2212:C2213"/>
    <mergeCell ref="C2236:C2237"/>
    <mergeCell ref="C2214:C2215"/>
    <mergeCell ref="C2216:C2217"/>
    <mergeCell ref="C2218:C2219"/>
    <mergeCell ref="C2220:C2221"/>
    <mergeCell ref="C2222:C2223"/>
    <mergeCell ref="C2224:C2225"/>
    <mergeCell ref="C2238:C2239"/>
    <mergeCell ref="C2240:C2241"/>
    <mergeCell ref="C2242:C2243"/>
    <mergeCell ref="C2246:C2247"/>
    <mergeCell ref="B2208:B2209"/>
    <mergeCell ref="B2210:B2211"/>
    <mergeCell ref="B2212:B2213"/>
    <mergeCell ref="B2214:B2215"/>
    <mergeCell ref="B2216:B2217"/>
    <mergeCell ref="B2218:B2219"/>
    <mergeCell ref="B2220:B2221"/>
    <mergeCell ref="B2222:B2223"/>
    <mergeCell ref="B2224:B2225"/>
    <mergeCell ref="B2226:B2227"/>
    <mergeCell ref="B2228:B2229"/>
    <mergeCell ref="B2230:B2231"/>
    <mergeCell ref="B2232:B2233"/>
    <mergeCell ref="B2234:B2235"/>
    <mergeCell ref="B2236:B2237"/>
    <mergeCell ref="B2238:B2239"/>
    <mergeCell ref="B2240:B2241"/>
    <mergeCell ref="B2242:B2243"/>
    <mergeCell ref="B2244:B2245"/>
    <mergeCell ref="B2246:B2247"/>
    <mergeCell ref="B2248:B2249"/>
    <mergeCell ref="B2250:B2251"/>
    <mergeCell ref="B2252:B2253"/>
    <mergeCell ref="B2254:B2255"/>
    <mergeCell ref="B2256:B2257"/>
    <mergeCell ref="B2258:B2259"/>
    <mergeCell ref="B2260:B2261"/>
    <mergeCell ref="B2262:B2263"/>
    <mergeCell ref="B2264:B2265"/>
    <mergeCell ref="B2266:B2267"/>
    <mergeCell ref="B2268:B2269"/>
    <mergeCell ref="B2270:B2271"/>
    <mergeCell ref="B2272:B2273"/>
    <mergeCell ref="A2248:A2249"/>
    <mergeCell ref="A2250:A2251"/>
    <mergeCell ref="A2252:A2253"/>
    <mergeCell ref="A2254:A2255"/>
    <mergeCell ref="A2256:A2257"/>
    <mergeCell ref="A2258:A2259"/>
    <mergeCell ref="A2260:A2261"/>
    <mergeCell ref="A2262:A2263"/>
    <mergeCell ref="A2264:A2265"/>
    <mergeCell ref="A2266:A2267"/>
    <mergeCell ref="A2268:A2269"/>
    <mergeCell ref="A2270:A2271"/>
    <mergeCell ref="A2272:A2273"/>
    <mergeCell ref="A2274:A2275"/>
    <mergeCell ref="A2296:A2297"/>
    <mergeCell ref="A2298:A2299"/>
    <mergeCell ref="A2276:A2277"/>
    <mergeCell ref="A2278:A2279"/>
    <mergeCell ref="A2280:A2281"/>
    <mergeCell ref="A2282:A2283"/>
    <mergeCell ref="A2284:A2285"/>
    <mergeCell ref="A2286:A2287"/>
    <mergeCell ref="B2132:B2133"/>
    <mergeCell ref="B2134:B2135"/>
    <mergeCell ref="B2136:B2137"/>
    <mergeCell ref="B2138:B2139"/>
    <mergeCell ref="B2140:B2141"/>
    <mergeCell ref="B2154:B2155"/>
    <mergeCell ref="B2156:B2157"/>
    <mergeCell ref="B2158:B2159"/>
    <mergeCell ref="A2300:A2301"/>
    <mergeCell ref="A2288:A2289"/>
    <mergeCell ref="A2290:A2291"/>
    <mergeCell ref="A2292:A2293"/>
    <mergeCell ref="A2294:A2295"/>
    <mergeCell ref="B2144:B2145"/>
    <mergeCell ref="B2146:B2147"/>
    <mergeCell ref="B2148:B2149"/>
    <mergeCell ref="B2150:B2151"/>
    <mergeCell ref="B2152:B2153"/>
    <mergeCell ref="B2160:B2161"/>
    <mergeCell ref="B2162:B2163"/>
    <mergeCell ref="B2164:B2165"/>
    <mergeCell ref="B2166:B2167"/>
    <mergeCell ref="B2168:B2169"/>
    <mergeCell ref="B2170:B2171"/>
    <mergeCell ref="B2172:B2173"/>
    <mergeCell ref="B2174:B2175"/>
    <mergeCell ref="B2176:B2177"/>
    <mergeCell ref="B2178:B2179"/>
    <mergeCell ref="B2180:B2181"/>
    <mergeCell ref="B2182:B2183"/>
    <mergeCell ref="B2184:B2185"/>
    <mergeCell ref="B2186:B2187"/>
    <mergeCell ref="B2188:B2189"/>
    <mergeCell ref="B2190:B2191"/>
    <mergeCell ref="B2192:B2193"/>
    <mergeCell ref="B2194:B2195"/>
    <mergeCell ref="B2196:B2197"/>
    <mergeCell ref="B2198:B2199"/>
    <mergeCell ref="B2200:B2201"/>
    <mergeCell ref="B2202:B2203"/>
    <mergeCell ref="B2204:B2205"/>
    <mergeCell ref="B2206:B2207"/>
    <mergeCell ref="A2182:A2183"/>
    <mergeCell ref="A2184:A2185"/>
    <mergeCell ref="A2186:A2187"/>
    <mergeCell ref="A2188:A2189"/>
    <mergeCell ref="A2190:A2191"/>
    <mergeCell ref="A2192:A2193"/>
    <mergeCell ref="A2194:A2195"/>
    <mergeCell ref="A2196:A2197"/>
    <mergeCell ref="A2198:A2199"/>
    <mergeCell ref="A2200:A2201"/>
    <mergeCell ref="A2202:A2203"/>
    <mergeCell ref="A2204:A2205"/>
    <mergeCell ref="A2206:A2207"/>
    <mergeCell ref="A2208:A2209"/>
    <mergeCell ref="A2210:A2211"/>
    <mergeCell ref="A2212:A2213"/>
    <mergeCell ref="A2214:A2215"/>
    <mergeCell ref="A2216:A2217"/>
    <mergeCell ref="A2218:A2219"/>
    <mergeCell ref="A2220:A2221"/>
    <mergeCell ref="A2222:A2223"/>
    <mergeCell ref="A2224:A2225"/>
    <mergeCell ref="A2226:A2227"/>
    <mergeCell ref="A2228:A2229"/>
    <mergeCell ref="A2230:A2231"/>
    <mergeCell ref="A2232:A2233"/>
    <mergeCell ref="A2234:A2235"/>
    <mergeCell ref="A2236:A2237"/>
    <mergeCell ref="A2238:A2239"/>
    <mergeCell ref="A2240:A2241"/>
    <mergeCell ref="A2242:A2243"/>
    <mergeCell ref="A2244:A2245"/>
    <mergeCell ref="A2246:A2247"/>
    <mergeCell ref="M2124:M2125"/>
    <mergeCell ref="M2126:M2127"/>
    <mergeCell ref="M2128:M2129"/>
    <mergeCell ref="M2130:M2131"/>
    <mergeCell ref="A2132:A2133"/>
    <mergeCell ref="A2134:A2135"/>
    <mergeCell ref="G2132:G2133"/>
    <mergeCell ref="G2134:G2135"/>
    <mergeCell ref="H2132:H2133"/>
    <mergeCell ref="H2134:H2135"/>
    <mergeCell ref="A2136:A2137"/>
    <mergeCell ref="A2138:A2139"/>
    <mergeCell ref="A2140:A2141"/>
    <mergeCell ref="A2142:A2143"/>
    <mergeCell ref="A2144:A2145"/>
    <mergeCell ref="A2146:A2147"/>
    <mergeCell ref="A2148:A2149"/>
    <mergeCell ref="A2150:A2151"/>
    <mergeCell ref="A2152:A2153"/>
    <mergeCell ref="A2154:A2155"/>
    <mergeCell ref="A2156:A2157"/>
    <mergeCell ref="A2158:A2159"/>
    <mergeCell ref="A2160:A2161"/>
    <mergeCell ref="A2162:A2163"/>
    <mergeCell ref="A2164:A2165"/>
    <mergeCell ref="A2166:A2167"/>
    <mergeCell ref="A2168:A2169"/>
    <mergeCell ref="A2170:A2171"/>
    <mergeCell ref="A2172:A2173"/>
    <mergeCell ref="A2174:A2175"/>
    <mergeCell ref="A2176:A2177"/>
    <mergeCell ref="A2178:A2179"/>
    <mergeCell ref="A2180:A2181"/>
    <mergeCell ref="H2136:H2137"/>
    <mergeCell ref="H2138:H2139"/>
    <mergeCell ref="H2140:H2141"/>
    <mergeCell ref="H2142:H2143"/>
    <mergeCell ref="H2144:H2145"/>
    <mergeCell ref="H2146:H2147"/>
    <mergeCell ref="H2148:H2149"/>
    <mergeCell ref="H2150:H2151"/>
    <mergeCell ref="H2152:H2153"/>
    <mergeCell ref="H2154:H2155"/>
    <mergeCell ref="H2156:H2157"/>
    <mergeCell ref="H2158:H2159"/>
    <mergeCell ref="H2160:H2161"/>
    <mergeCell ref="H2162:H2163"/>
    <mergeCell ref="H2164:H2165"/>
    <mergeCell ref="H2166:H2167"/>
    <mergeCell ref="H2168:H2169"/>
    <mergeCell ref="H2170:H2171"/>
    <mergeCell ref="H2172:H2173"/>
    <mergeCell ref="H2174:H2175"/>
    <mergeCell ref="H2176:H2177"/>
    <mergeCell ref="H2178:H2179"/>
    <mergeCell ref="H2180:H2181"/>
    <mergeCell ref="K2142:K2143"/>
    <mergeCell ref="K2144:K2145"/>
    <mergeCell ref="K2146:K2147"/>
    <mergeCell ref="K2148:K2149"/>
    <mergeCell ref="K2150:K2151"/>
    <mergeCell ref="K2152:K2153"/>
    <mergeCell ref="K2140:K2141"/>
    <mergeCell ref="K2138:K2139"/>
    <mergeCell ref="A2124:A2125"/>
    <mergeCell ref="A2126:A2127"/>
    <mergeCell ref="A2128:A2129"/>
    <mergeCell ref="A2130:A2131"/>
    <mergeCell ref="G2122:G2123"/>
    <mergeCell ref="H2122:H2123"/>
    <mergeCell ref="I2122:I2123"/>
    <mergeCell ref="K2122:K2123"/>
    <mergeCell ref="E2128:E2129"/>
    <mergeCell ref="E2130:E2131"/>
    <mergeCell ref="B2124:B2125"/>
    <mergeCell ref="B2126:B2127"/>
    <mergeCell ref="B2128:B2129"/>
    <mergeCell ref="B2130:B2131"/>
    <mergeCell ref="F2124:F2125"/>
    <mergeCell ref="F2126:F2127"/>
    <mergeCell ref="F2128:F2129"/>
    <mergeCell ref="F2130:F2131"/>
    <mergeCell ref="C2124:C2125"/>
    <mergeCell ref="C2126:C2127"/>
    <mergeCell ref="C2128:C2129"/>
    <mergeCell ref="C2130:C2131"/>
    <mergeCell ref="E2124:E2125"/>
    <mergeCell ref="E2126:E2127"/>
    <mergeCell ref="H2124:H2125"/>
    <mergeCell ref="H2126:H2127"/>
    <mergeCell ref="H2128:H2129"/>
    <mergeCell ref="H2130:H2131"/>
    <mergeCell ref="G2124:G2125"/>
    <mergeCell ref="G2126:G2127"/>
    <mergeCell ref="G2128:G2129"/>
    <mergeCell ref="G2130:G2131"/>
    <mergeCell ref="K2124:K2125"/>
    <mergeCell ref="K2126:K2127"/>
    <mergeCell ref="K2128:K2129"/>
    <mergeCell ref="K2130:K2131"/>
    <mergeCell ref="I2128:I2129"/>
    <mergeCell ref="I2126:I2127"/>
    <mergeCell ref="I2124:I2125"/>
    <mergeCell ref="A2110:A2111"/>
    <mergeCell ref="B2110:B2111"/>
    <mergeCell ref="C2110:C2111"/>
    <mergeCell ref="E2110:E2111"/>
    <mergeCell ref="F2110:F2111"/>
    <mergeCell ref="F2108:F2109"/>
    <mergeCell ref="A2108:A2109"/>
    <mergeCell ref="B2108:B2109"/>
    <mergeCell ref="C2108:C2109"/>
    <mergeCell ref="E2108:E2109"/>
    <mergeCell ref="G2110:G2111"/>
    <mergeCell ref="H2110:H2111"/>
    <mergeCell ref="K2110:K2111"/>
    <mergeCell ref="M2110:M2111"/>
    <mergeCell ref="M2108:M2109"/>
    <mergeCell ref="G2108:G2109"/>
    <mergeCell ref="H2108:H2109"/>
    <mergeCell ref="K2108:K2109"/>
    <mergeCell ref="G2112:G2113"/>
    <mergeCell ref="H2112:H2113"/>
    <mergeCell ref="A2114:A2115"/>
    <mergeCell ref="B2114:B2115"/>
    <mergeCell ref="C2114:C2115"/>
    <mergeCell ref="E2114:E2115"/>
    <mergeCell ref="A2112:A2113"/>
    <mergeCell ref="B2112:B2113"/>
    <mergeCell ref="C2112:C2113"/>
    <mergeCell ref="E2112:E2113"/>
    <mergeCell ref="M2114:M2115"/>
    <mergeCell ref="M2112:M2113"/>
    <mergeCell ref="A2122:A2123"/>
    <mergeCell ref="B2122:B2123"/>
    <mergeCell ref="C2122:C2123"/>
    <mergeCell ref="E2122:E2123"/>
    <mergeCell ref="F2122:F2123"/>
    <mergeCell ref="F2112:F2113"/>
    <mergeCell ref="G2114:G2115"/>
    <mergeCell ref="H2114:H2115"/>
    <mergeCell ref="M2122:M2123"/>
    <mergeCell ref="E2078:E2079"/>
    <mergeCell ref="M2078:M2079"/>
    <mergeCell ref="K2078:K2079"/>
    <mergeCell ref="A2082:A2083"/>
    <mergeCell ref="B2082:B2083"/>
    <mergeCell ref="C2082:C2083"/>
    <mergeCell ref="E2082:E2083"/>
    <mergeCell ref="F2080:F2081"/>
    <mergeCell ref="F2078:F2079"/>
    <mergeCell ref="G2080:G2081"/>
    <mergeCell ref="H2080:H2081"/>
    <mergeCell ref="F2082:F2083"/>
    <mergeCell ref="G2082:G2083"/>
    <mergeCell ref="H2082:H2083"/>
    <mergeCell ref="K2082:K2083"/>
    <mergeCell ref="K2080:K2081"/>
    <mergeCell ref="M2080:M2081"/>
    <mergeCell ref="M2084:M2085"/>
    <mergeCell ref="A2086:A2087"/>
    <mergeCell ref="B2086:B2087"/>
    <mergeCell ref="C2086:C2087"/>
    <mergeCell ref="M2082:M2083"/>
    <mergeCell ref="A2084:A2085"/>
    <mergeCell ref="B2084:B2085"/>
    <mergeCell ref="C2084:C2085"/>
    <mergeCell ref="E2084:E2085"/>
    <mergeCell ref="F2084:F2085"/>
    <mergeCell ref="E2086:E2087"/>
    <mergeCell ref="F2086:F2087"/>
    <mergeCell ref="G2086:G2087"/>
    <mergeCell ref="H2086:H2087"/>
    <mergeCell ref="H2084:H2085"/>
    <mergeCell ref="I2084:I2085"/>
    <mergeCell ref="G2084:G2085"/>
    <mergeCell ref="E2064:E2065"/>
    <mergeCell ref="F2064:F2065"/>
    <mergeCell ref="G2064:G2065"/>
    <mergeCell ref="H2064:H2065"/>
    <mergeCell ref="M2060:M2061"/>
    <mergeCell ref="A2062:A2063"/>
    <mergeCell ref="B2062:B2063"/>
    <mergeCell ref="C2062:C2063"/>
    <mergeCell ref="E2062:E2063"/>
    <mergeCell ref="F2062:F2063"/>
    <mergeCell ref="B2068:B2069"/>
    <mergeCell ref="C2068:C2069"/>
    <mergeCell ref="E2068:E2069"/>
    <mergeCell ref="G2062:G2063"/>
    <mergeCell ref="M2062:M2063"/>
    <mergeCell ref="A2064:A2065"/>
    <mergeCell ref="B2064:B2065"/>
    <mergeCell ref="C2064:C2065"/>
    <mergeCell ref="K2064:K2065"/>
    <mergeCell ref="M2064:M2065"/>
    <mergeCell ref="M2070:M2071"/>
    <mergeCell ref="A2072:A2073"/>
    <mergeCell ref="B2072:B2073"/>
    <mergeCell ref="C2072:C2073"/>
    <mergeCell ref="E2072:E2073"/>
    <mergeCell ref="F2072:F2073"/>
    <mergeCell ref="G2072:G2073"/>
    <mergeCell ref="H2072:H2073"/>
    <mergeCell ref="I2072:I2073"/>
    <mergeCell ref="K2072:K2073"/>
    <mergeCell ref="M2068:M2069"/>
    <mergeCell ref="A2070:A2071"/>
    <mergeCell ref="B2070:B2071"/>
    <mergeCell ref="C2070:C2071"/>
    <mergeCell ref="E2070:E2071"/>
    <mergeCell ref="F2070:F2071"/>
    <mergeCell ref="F2068:F2069"/>
    <mergeCell ref="G2068:G2069"/>
    <mergeCell ref="H2068:H2069"/>
    <mergeCell ref="A2068:A2069"/>
    <mergeCell ref="M2072:M2073"/>
    <mergeCell ref="G2070:G2071"/>
    <mergeCell ref="H2070:H2071"/>
    <mergeCell ref="I2070:I2071"/>
    <mergeCell ref="K2070:K2071"/>
    <mergeCell ref="I2064:I2065"/>
    <mergeCell ref="I2060:I2061"/>
    <mergeCell ref="I2062:I2063"/>
    <mergeCell ref="I2036:I2037"/>
    <mergeCell ref="K2036:K2037"/>
    <mergeCell ref="G2036:G2037"/>
    <mergeCell ref="A2038:A2039"/>
    <mergeCell ref="B2038:B2039"/>
    <mergeCell ref="C2038:C2039"/>
    <mergeCell ref="M2052:M2053"/>
    <mergeCell ref="A2054:A2055"/>
    <mergeCell ref="B2054:B2055"/>
    <mergeCell ref="C2054:C2055"/>
    <mergeCell ref="E2054:E2055"/>
    <mergeCell ref="F2054:F2055"/>
    <mergeCell ref="G2054:G2055"/>
    <mergeCell ref="H2052:H2053"/>
    <mergeCell ref="I2052:I2053"/>
    <mergeCell ref="K2052:K2053"/>
    <mergeCell ref="M2054:M2055"/>
    <mergeCell ref="K2050:K2051"/>
    <mergeCell ref="M2050:M2051"/>
    <mergeCell ref="I2050:I2051"/>
    <mergeCell ref="A2056:A2057"/>
    <mergeCell ref="B2056:B2057"/>
    <mergeCell ref="C2056:C2057"/>
    <mergeCell ref="F2052:F2053"/>
    <mergeCell ref="E2052:E2053"/>
    <mergeCell ref="G2052:G2053"/>
    <mergeCell ref="G2056:G2057"/>
    <mergeCell ref="G2058:G2059"/>
    <mergeCell ref="I2056:I2057"/>
    <mergeCell ref="H2054:H2055"/>
    <mergeCell ref="I2054:I2055"/>
    <mergeCell ref="K2054:K2055"/>
    <mergeCell ref="A2058:A2059"/>
    <mergeCell ref="B2058:B2059"/>
    <mergeCell ref="C2058:C2059"/>
    <mergeCell ref="E2058:E2059"/>
    <mergeCell ref="F2058:F2059"/>
    <mergeCell ref="E2056:E2057"/>
    <mergeCell ref="F2056:F2057"/>
    <mergeCell ref="H2058:H2059"/>
    <mergeCell ref="I2058:I2059"/>
    <mergeCell ref="K2058:K2059"/>
    <mergeCell ref="M2058:M2059"/>
    <mergeCell ref="K2056:K2057"/>
    <mergeCell ref="M2056:M2057"/>
    <mergeCell ref="H2056:H2057"/>
    <mergeCell ref="I2046:I2047"/>
    <mergeCell ref="G2002:G2003"/>
    <mergeCell ref="H2002:H2003"/>
    <mergeCell ref="I2002:I2003"/>
    <mergeCell ref="I1968:I1969"/>
    <mergeCell ref="I1962:I1963"/>
    <mergeCell ref="G1972:G1973"/>
    <mergeCell ref="G1964:G1965"/>
    <mergeCell ref="M2002:M2003"/>
    <mergeCell ref="H1998:H1999"/>
    <mergeCell ref="M2000:M2001"/>
    <mergeCell ref="M1998:M1999"/>
    <mergeCell ref="H2000:H2001"/>
    <mergeCell ref="K2000:K2001"/>
    <mergeCell ref="I2000:I2001"/>
    <mergeCell ref="A2004:A2005"/>
    <mergeCell ref="B2004:B2005"/>
    <mergeCell ref="C2004:C2005"/>
    <mergeCell ref="E2004:E2005"/>
    <mergeCell ref="F2002:F2003"/>
    <mergeCell ref="F2004:F2005"/>
    <mergeCell ref="A2002:A2003"/>
    <mergeCell ref="B2002:B2003"/>
    <mergeCell ref="C2002:C2003"/>
    <mergeCell ref="E2002:E2003"/>
    <mergeCell ref="M2006:M2007"/>
    <mergeCell ref="M2004:M2005"/>
    <mergeCell ref="H2004:H2005"/>
    <mergeCell ref="I2004:I2005"/>
    <mergeCell ref="K2004:K2005"/>
    <mergeCell ref="G2004:G2005"/>
    <mergeCell ref="A2018:A2019"/>
    <mergeCell ref="B2018:B2019"/>
    <mergeCell ref="C2018:C2019"/>
    <mergeCell ref="E2018:E2019"/>
    <mergeCell ref="H2006:H2007"/>
    <mergeCell ref="A2006:A2007"/>
    <mergeCell ref="B2006:B2007"/>
    <mergeCell ref="C2006:C2007"/>
    <mergeCell ref="E2006:E2007"/>
    <mergeCell ref="H2018:H2019"/>
    <mergeCell ref="K2018:K2019"/>
    <mergeCell ref="M2018:M2019"/>
    <mergeCell ref="I2014:I2015"/>
    <mergeCell ref="I2010:I2011"/>
    <mergeCell ref="I2006:I2007"/>
    <mergeCell ref="I1964:I1965"/>
    <mergeCell ref="I1966:I1967"/>
    <mergeCell ref="M1960:M1961"/>
    <mergeCell ref="M1968:M1969"/>
    <mergeCell ref="M1964:M1965"/>
    <mergeCell ref="M1966:M1967"/>
    <mergeCell ref="M1236:M1237"/>
    <mergeCell ref="G1954:G1955"/>
    <mergeCell ref="G1952:G1953"/>
    <mergeCell ref="G1902:G1903"/>
    <mergeCell ref="G1946:G1947"/>
    <mergeCell ref="G1944:G1945"/>
    <mergeCell ref="G1928:G1929"/>
    <mergeCell ref="G1948:G1949"/>
    <mergeCell ref="G1918:G1919"/>
    <mergeCell ref="G1914:G1915"/>
    <mergeCell ref="G1904:G1905"/>
    <mergeCell ref="B790:B791"/>
    <mergeCell ref="C790:C791"/>
    <mergeCell ref="B774:B775"/>
    <mergeCell ref="E774:E775"/>
    <mergeCell ref="B782:B783"/>
    <mergeCell ref="C782:C783"/>
    <mergeCell ref="E776:E777"/>
    <mergeCell ref="E784:E785"/>
    <mergeCell ref="B776:B777"/>
    <mergeCell ref="B778:B779"/>
    <mergeCell ref="G1878:G1879"/>
    <mergeCell ref="G1924:G1925"/>
    <mergeCell ref="E594:E595"/>
    <mergeCell ref="F594:F595"/>
    <mergeCell ref="F612:F613"/>
    <mergeCell ref="E612:E613"/>
    <mergeCell ref="G756:G757"/>
    <mergeCell ref="G750:G751"/>
    <mergeCell ref="F620:F621"/>
    <mergeCell ref="F1918:F1919"/>
    <mergeCell ref="H1960:H1961"/>
    <mergeCell ref="H1962:H1963"/>
    <mergeCell ref="H1968:H1969"/>
    <mergeCell ref="I1954:I1955"/>
    <mergeCell ref="I1952:I1953"/>
    <mergeCell ref="I1950:I1951"/>
    <mergeCell ref="I1938:I1939"/>
    <mergeCell ref="I1960:I1961"/>
    <mergeCell ref="I1854:I1855"/>
    <mergeCell ref="I1852:I1853"/>
    <mergeCell ref="I1814:I1815"/>
    <mergeCell ref="I1716:I1717"/>
    <mergeCell ref="I1850:I1851"/>
    <mergeCell ref="I1828:I1829"/>
    <mergeCell ref="I1772:I1773"/>
    <mergeCell ref="I1774:I1775"/>
    <mergeCell ref="I1800:I1801"/>
    <mergeCell ref="I1766:I1767"/>
    <mergeCell ref="I1598:I1599"/>
    <mergeCell ref="I1714:I1715"/>
    <mergeCell ref="I1712:I1713"/>
    <mergeCell ref="I1704:I1705"/>
    <mergeCell ref="I1700:I1701"/>
    <mergeCell ref="I1688:I1689"/>
    <mergeCell ref="I1686:I1687"/>
    <mergeCell ref="I1690:I1691"/>
    <mergeCell ref="I1668:I1669"/>
    <mergeCell ref="I1670:I1671"/>
    <mergeCell ref="I1504:I1505"/>
    <mergeCell ref="M1984:M1985"/>
    <mergeCell ref="H1982:H1983"/>
    <mergeCell ref="K1984:K1985"/>
    <mergeCell ref="M1996:M1997"/>
    <mergeCell ref="M1982:M1983"/>
    <mergeCell ref="K1996:K1997"/>
    <mergeCell ref="H1984:H1985"/>
    <mergeCell ref="H1996:H1997"/>
    <mergeCell ref="K1982:K1983"/>
    <mergeCell ref="I1982:I1983"/>
    <mergeCell ref="M1238:M1239"/>
    <mergeCell ref="H1994:H1995"/>
    <mergeCell ref="M1990:M1991"/>
    <mergeCell ref="H1992:H1993"/>
    <mergeCell ref="K1990:K1991"/>
    <mergeCell ref="M1994:M1995"/>
    <mergeCell ref="M1948:M1949"/>
    <mergeCell ref="M1954:M1955"/>
    <mergeCell ref="M1952:M1953"/>
    <mergeCell ref="M1950:M1951"/>
    <mergeCell ref="H1228:H1229"/>
    <mergeCell ref="M1992:M1993"/>
    <mergeCell ref="H1988:H1989"/>
    <mergeCell ref="G1970:G1971"/>
    <mergeCell ref="H1966:H1967"/>
    <mergeCell ref="H1964:H1965"/>
    <mergeCell ref="H1990:H1991"/>
    <mergeCell ref="M1976:M1977"/>
    <mergeCell ref="M1956:M1957"/>
    <mergeCell ref="H1862:H1863"/>
    <mergeCell ref="H1846:H1847"/>
    <mergeCell ref="H1844:H1845"/>
    <mergeCell ref="H1818:H1819"/>
    <mergeCell ref="H1914:H1915"/>
    <mergeCell ref="H1958:H1959"/>
    <mergeCell ref="H1956:H1957"/>
    <mergeCell ref="H1946:H1947"/>
    <mergeCell ref="H1948:H1949"/>
    <mergeCell ref="H1950:H1951"/>
    <mergeCell ref="H1904:H1905"/>
    <mergeCell ref="M1970:M1971"/>
    <mergeCell ref="I1978:I1979"/>
    <mergeCell ref="I1970:I1971"/>
    <mergeCell ref="H1978:H1979"/>
    <mergeCell ref="M1972:M1973"/>
    <mergeCell ref="K1972:K1973"/>
    <mergeCell ref="K1976:K1977"/>
    <mergeCell ref="H1970:H1971"/>
    <mergeCell ref="I1974:I1975"/>
    <mergeCell ref="M1978:M1979"/>
    <mergeCell ref="M1980:M1981"/>
    <mergeCell ref="H1980:H1981"/>
    <mergeCell ref="K1970:K1971"/>
    <mergeCell ref="H1976:H1977"/>
    <mergeCell ref="I1972:I1973"/>
    <mergeCell ref="K1978:K1979"/>
    <mergeCell ref="I1976:I1977"/>
    <mergeCell ref="H1974:H1975"/>
    <mergeCell ref="H1972:H1973"/>
    <mergeCell ref="M1234:M1235"/>
    <mergeCell ref="M1974:M1975"/>
    <mergeCell ref="M1962:M1963"/>
    <mergeCell ref="M1958:M1959"/>
    <mergeCell ref="M1946:M1947"/>
    <mergeCell ref="G1988:G1989"/>
    <mergeCell ref="M1986:M1987"/>
    <mergeCell ref="F1988:F1989"/>
    <mergeCell ref="F1986:F1987"/>
    <mergeCell ref="M1988:M1989"/>
    <mergeCell ref="K1988:K1989"/>
    <mergeCell ref="K1986:K1987"/>
    <mergeCell ref="A1990:A1991"/>
    <mergeCell ref="A1994:A1995"/>
    <mergeCell ref="A1992:A1993"/>
    <mergeCell ref="A1988:A1989"/>
    <mergeCell ref="H1986:H1987"/>
    <mergeCell ref="G1986:G1987"/>
    <mergeCell ref="A1986:A1987"/>
    <mergeCell ref="B1988:B1989"/>
    <mergeCell ref="C1988:C1989"/>
    <mergeCell ref="E1988:E1989"/>
    <mergeCell ref="B1990:B1991"/>
    <mergeCell ref="C1990:C1991"/>
    <mergeCell ref="E1990:E1991"/>
    <mergeCell ref="F1990:F1991"/>
    <mergeCell ref="C1992:C1993"/>
    <mergeCell ref="E1992:E1993"/>
    <mergeCell ref="B1992:B1993"/>
    <mergeCell ref="B1998:B1999"/>
    <mergeCell ref="A2000:A2001"/>
    <mergeCell ref="B1996:B1997"/>
    <mergeCell ref="B2000:B2001"/>
    <mergeCell ref="F1992:F1993"/>
    <mergeCell ref="E1994:E1995"/>
    <mergeCell ref="C1996:C1997"/>
    <mergeCell ref="B1994:B1995"/>
    <mergeCell ref="C1994:C1995"/>
    <mergeCell ref="A1996:A1997"/>
    <mergeCell ref="G1998:G1999"/>
    <mergeCell ref="F1998:F1999"/>
    <mergeCell ref="G2000:G2001"/>
    <mergeCell ref="F1994:F1995"/>
    <mergeCell ref="F2000:F2001"/>
    <mergeCell ref="C1998:C1999"/>
    <mergeCell ref="E1998:E1999"/>
    <mergeCell ref="E2000:E2001"/>
    <mergeCell ref="A1998:A1999"/>
    <mergeCell ref="C2000:C2001"/>
    <mergeCell ref="F1996:F1997"/>
    <mergeCell ref="G1992:G1993"/>
    <mergeCell ref="G1994:G1995"/>
    <mergeCell ref="G1996:G1997"/>
    <mergeCell ref="G1990:G1991"/>
    <mergeCell ref="E1996:E1997"/>
    <mergeCell ref="A1974:A1975"/>
    <mergeCell ref="G1974:G1975"/>
    <mergeCell ref="E1974:E1975"/>
    <mergeCell ref="C1974:C1975"/>
    <mergeCell ref="B1974:B1975"/>
    <mergeCell ref="A1970:A1971"/>
    <mergeCell ref="B1972:B1973"/>
    <mergeCell ref="A1972:A1973"/>
    <mergeCell ref="E1970:E1971"/>
    <mergeCell ref="F1970:F1971"/>
    <mergeCell ref="F1974:F1975"/>
    <mergeCell ref="B1970:B1971"/>
    <mergeCell ref="E1972:E1973"/>
    <mergeCell ref="F1972:F1973"/>
    <mergeCell ref="C1972:C1973"/>
    <mergeCell ref="C1970:C1971"/>
    <mergeCell ref="F1978:F1979"/>
    <mergeCell ref="F1976:F1977"/>
    <mergeCell ref="G1978:G1979"/>
    <mergeCell ref="G1976:G1977"/>
    <mergeCell ref="B1978:B1979"/>
    <mergeCell ref="B1976:B1977"/>
    <mergeCell ref="A1976:A1977"/>
    <mergeCell ref="E1976:E1977"/>
    <mergeCell ref="E1978:E1979"/>
    <mergeCell ref="C1978:C1979"/>
    <mergeCell ref="C1976:C1977"/>
    <mergeCell ref="A1978:A1979"/>
    <mergeCell ref="B1986:B1987"/>
    <mergeCell ref="C1986:C1987"/>
    <mergeCell ref="G1980:G1981"/>
    <mergeCell ref="G1984:G1985"/>
    <mergeCell ref="C1984:C1985"/>
    <mergeCell ref="F1980:F1981"/>
    <mergeCell ref="G1982:G1983"/>
    <mergeCell ref="E1982:E1983"/>
    <mergeCell ref="E1980:E1981"/>
    <mergeCell ref="C1982:C1983"/>
    <mergeCell ref="A1982:A1983"/>
    <mergeCell ref="B1982:B1983"/>
    <mergeCell ref="A1984:A1985"/>
    <mergeCell ref="B1984:B1985"/>
    <mergeCell ref="A1980:A1981"/>
    <mergeCell ref="F1984:F1985"/>
    <mergeCell ref="B1980:B1981"/>
    <mergeCell ref="C1980:C1981"/>
    <mergeCell ref="E1984:E1985"/>
    <mergeCell ref="F1982:F1983"/>
    <mergeCell ref="E1986:E1987"/>
    <mergeCell ref="F1960:F1961"/>
    <mergeCell ref="E1956:E1957"/>
    <mergeCell ref="A1960:A1961"/>
    <mergeCell ref="A1962:A1963"/>
    <mergeCell ref="C1962:C1963"/>
    <mergeCell ref="G1960:G1961"/>
    <mergeCell ref="F1956:F1957"/>
    <mergeCell ref="G1958:G1959"/>
    <mergeCell ref="G1956:G1957"/>
    <mergeCell ref="B1958:B1959"/>
    <mergeCell ref="C1966:C1967"/>
    <mergeCell ref="B1960:B1961"/>
    <mergeCell ref="C1960:C1961"/>
    <mergeCell ref="A1966:A1967"/>
    <mergeCell ref="E1962:E1963"/>
    <mergeCell ref="B1962:B1963"/>
    <mergeCell ref="A1964:A1965"/>
    <mergeCell ref="E1960:E1961"/>
    <mergeCell ref="B1964:B1965"/>
    <mergeCell ref="C1964:C1965"/>
    <mergeCell ref="E1964:E1965"/>
    <mergeCell ref="G1962:G1963"/>
    <mergeCell ref="F1962:F1963"/>
    <mergeCell ref="F1964:F1965"/>
    <mergeCell ref="A1968:A1969"/>
    <mergeCell ref="B1968:B1969"/>
    <mergeCell ref="E1968:E1969"/>
    <mergeCell ref="C1968:C1969"/>
    <mergeCell ref="F1966:F1967"/>
    <mergeCell ref="G1966:G1967"/>
    <mergeCell ref="G1968:G1969"/>
    <mergeCell ref="E1966:E1967"/>
    <mergeCell ref="F1968:F1969"/>
    <mergeCell ref="B1966:B1967"/>
    <mergeCell ref="F1946:F1947"/>
    <mergeCell ref="B1946:B1947"/>
    <mergeCell ref="E1946:E1947"/>
    <mergeCell ref="E1944:E1945"/>
    <mergeCell ref="C1946:C1947"/>
    <mergeCell ref="C1944:C1945"/>
    <mergeCell ref="B1954:B1955"/>
    <mergeCell ref="C1950:C1951"/>
    <mergeCell ref="E1950:E1951"/>
    <mergeCell ref="G1950:G1951"/>
    <mergeCell ref="C1948:C1949"/>
    <mergeCell ref="F1948:F1949"/>
    <mergeCell ref="E1948:E1949"/>
    <mergeCell ref="A1944:A1945"/>
    <mergeCell ref="B1944:B1945"/>
    <mergeCell ref="A1946:A1947"/>
    <mergeCell ref="A1948:A1949"/>
    <mergeCell ref="B1950:B1951"/>
    <mergeCell ref="B1948:B1949"/>
    <mergeCell ref="A1950:A1951"/>
    <mergeCell ref="F1950:F1951"/>
    <mergeCell ref="H1952:H1953"/>
    <mergeCell ref="E1958:E1959"/>
    <mergeCell ref="F1958:F1959"/>
    <mergeCell ref="F1954:F1955"/>
    <mergeCell ref="F1952:F1953"/>
    <mergeCell ref="H1954:H1955"/>
    <mergeCell ref="E1954:E1955"/>
    <mergeCell ref="C1954:C1955"/>
    <mergeCell ref="C1958:C1959"/>
    <mergeCell ref="A1956:A1957"/>
    <mergeCell ref="B1956:B1957"/>
    <mergeCell ref="C1956:C1957"/>
    <mergeCell ref="A1958:A1959"/>
    <mergeCell ref="E1952:E1953"/>
    <mergeCell ref="C1952:C1953"/>
    <mergeCell ref="A1954:A1955"/>
    <mergeCell ref="A1952:A1953"/>
    <mergeCell ref="B1952:B1953"/>
    <mergeCell ref="A1938:A1939"/>
    <mergeCell ref="C1938:C1939"/>
    <mergeCell ref="E1938:E1939"/>
    <mergeCell ref="F1938:F1939"/>
    <mergeCell ref="B1938:B1939"/>
    <mergeCell ref="H1938:H1939"/>
    <mergeCell ref="E1940:E1941"/>
    <mergeCell ref="G1938:G1939"/>
    <mergeCell ref="E1936:E1937"/>
    <mergeCell ref="F1940:F1941"/>
    <mergeCell ref="E1942:E1943"/>
    <mergeCell ref="F1942:F1943"/>
    <mergeCell ref="A1940:A1941"/>
    <mergeCell ref="B1940:B1941"/>
    <mergeCell ref="B1942:B1943"/>
    <mergeCell ref="A1942:A1943"/>
    <mergeCell ref="C1942:C1943"/>
    <mergeCell ref="C1940:C1941"/>
    <mergeCell ref="M1944:M1945"/>
    <mergeCell ref="I1942:I1943"/>
    <mergeCell ref="H1942:H1943"/>
    <mergeCell ref="K1944:K1945"/>
    <mergeCell ref="K1942:K1943"/>
    <mergeCell ref="I1944:I1945"/>
    <mergeCell ref="H1944:H1945"/>
    <mergeCell ref="M1938:M1939"/>
    <mergeCell ref="M1942:M1943"/>
    <mergeCell ref="M1940:M1941"/>
    <mergeCell ref="K1938:K1939"/>
    <mergeCell ref="K1940:K1941"/>
    <mergeCell ref="G1942:G1943"/>
    <mergeCell ref="H1940:H1941"/>
    <mergeCell ref="G1940:G1941"/>
    <mergeCell ref="F1944:F1945"/>
    <mergeCell ref="H1932:H1933"/>
    <mergeCell ref="M1932:M1933"/>
    <mergeCell ref="K1926:K1927"/>
    <mergeCell ref="M1934:M1935"/>
    <mergeCell ref="E1932:E1933"/>
    <mergeCell ref="H1928:H1929"/>
    <mergeCell ref="M1928:M1929"/>
    <mergeCell ref="H1930:H1931"/>
    <mergeCell ref="I1930:I1931"/>
    <mergeCell ref="G1930:G1931"/>
    <mergeCell ref="M1930:M1931"/>
    <mergeCell ref="I1934:I1935"/>
    <mergeCell ref="I1932:I1933"/>
    <mergeCell ref="C1936:C1937"/>
    <mergeCell ref="H1934:H1935"/>
    <mergeCell ref="C1934:C1935"/>
    <mergeCell ref="E1934:E1935"/>
    <mergeCell ref="G1936:G1937"/>
    <mergeCell ref="F1930:F1931"/>
    <mergeCell ref="F1934:F1935"/>
    <mergeCell ref="G1934:G1935"/>
    <mergeCell ref="F1932:F1933"/>
    <mergeCell ref="G1932:G1933"/>
    <mergeCell ref="A1932:A1933"/>
    <mergeCell ref="A1936:A1937"/>
    <mergeCell ref="A1934:A1935"/>
    <mergeCell ref="B1932:B1933"/>
    <mergeCell ref="B1934:B1935"/>
    <mergeCell ref="M1936:M1937"/>
    <mergeCell ref="F1936:F1937"/>
    <mergeCell ref="B1936:B1937"/>
    <mergeCell ref="H1936:H1937"/>
    <mergeCell ref="C1932:C1933"/>
    <mergeCell ref="E1920:E1921"/>
    <mergeCell ref="F1920:F1921"/>
    <mergeCell ref="G1920:G1921"/>
    <mergeCell ref="M1914:M1915"/>
    <mergeCell ref="F1914:F1915"/>
    <mergeCell ref="M1916:M1917"/>
    <mergeCell ref="H1918:H1919"/>
    <mergeCell ref="K1918:K1919"/>
    <mergeCell ref="M1920:M1921"/>
    <mergeCell ref="K1920:K1921"/>
    <mergeCell ref="I1920:I1921"/>
    <mergeCell ref="I1922:I1923"/>
    <mergeCell ref="A1920:A1921"/>
    <mergeCell ref="B1920:B1921"/>
    <mergeCell ref="C1920:C1921"/>
    <mergeCell ref="H1920:H1921"/>
    <mergeCell ref="C1922:C1923"/>
    <mergeCell ref="F1922:F1923"/>
    <mergeCell ref="A1924:A1925"/>
    <mergeCell ref="M1924:M1925"/>
    <mergeCell ref="B1922:B1923"/>
    <mergeCell ref="A1922:A1923"/>
    <mergeCell ref="G1922:G1923"/>
    <mergeCell ref="E1922:E1923"/>
    <mergeCell ref="M1922:M1923"/>
    <mergeCell ref="K1922:K1923"/>
    <mergeCell ref="H1922:H1923"/>
    <mergeCell ref="B1930:B1931"/>
    <mergeCell ref="A1930:A1931"/>
    <mergeCell ref="C1924:C1925"/>
    <mergeCell ref="F1924:F1925"/>
    <mergeCell ref="C1926:C1927"/>
    <mergeCell ref="E1926:E1927"/>
    <mergeCell ref="F1926:F1927"/>
    <mergeCell ref="B1924:B1925"/>
    <mergeCell ref="A1926:A1927"/>
    <mergeCell ref="A1928:A1929"/>
    <mergeCell ref="B1926:B1927"/>
    <mergeCell ref="H1926:H1927"/>
    <mergeCell ref="H1924:H1925"/>
    <mergeCell ref="B1928:B1929"/>
    <mergeCell ref="C1928:C1929"/>
    <mergeCell ref="E1928:E1929"/>
    <mergeCell ref="F1928:F1929"/>
    <mergeCell ref="G1926:G1927"/>
    <mergeCell ref="E1924:E1925"/>
    <mergeCell ref="M1926:M1927"/>
    <mergeCell ref="K1928:K1929"/>
    <mergeCell ref="C1930:C1931"/>
    <mergeCell ref="E1930:E1931"/>
    <mergeCell ref="H1906:H1907"/>
    <mergeCell ref="E1906:E1907"/>
    <mergeCell ref="K1906:K1907"/>
    <mergeCell ref="A1910:A1911"/>
    <mergeCell ref="A1908:A1909"/>
    <mergeCell ref="B1908:B1909"/>
    <mergeCell ref="E1908:E1909"/>
    <mergeCell ref="F1906:F1907"/>
    <mergeCell ref="B1910:B1911"/>
    <mergeCell ref="C1910:C1911"/>
    <mergeCell ref="C1908:C1909"/>
    <mergeCell ref="E1910:E1911"/>
    <mergeCell ref="F1908:F1909"/>
    <mergeCell ref="M1908:M1909"/>
    <mergeCell ref="G1912:G1913"/>
    <mergeCell ref="G1910:G1911"/>
    <mergeCell ref="H1910:H1911"/>
    <mergeCell ref="G1908:G1909"/>
    <mergeCell ref="H1908:H1909"/>
    <mergeCell ref="M1912:M1913"/>
    <mergeCell ref="K1908:K1909"/>
    <mergeCell ref="B1912:B1913"/>
    <mergeCell ref="C1912:C1913"/>
    <mergeCell ref="F1910:F1911"/>
    <mergeCell ref="M1910:M1911"/>
    <mergeCell ref="H1912:H1913"/>
    <mergeCell ref="K1912:K1913"/>
    <mergeCell ref="I1912:I1913"/>
    <mergeCell ref="I1910:I1911"/>
    <mergeCell ref="I1918:I1919"/>
    <mergeCell ref="G1916:G1917"/>
    <mergeCell ref="H1916:H1917"/>
    <mergeCell ref="M1918:M1919"/>
    <mergeCell ref="A1912:A1913"/>
    <mergeCell ref="A1914:A1915"/>
    <mergeCell ref="C1914:C1915"/>
    <mergeCell ref="B1914:B1915"/>
    <mergeCell ref="E1912:E1913"/>
    <mergeCell ref="F1912:F1913"/>
    <mergeCell ref="A1918:A1919"/>
    <mergeCell ref="F1916:F1917"/>
    <mergeCell ref="A1916:A1917"/>
    <mergeCell ref="B1918:B1919"/>
    <mergeCell ref="C1918:C1919"/>
    <mergeCell ref="E1918:E1919"/>
    <mergeCell ref="B1916:B1917"/>
    <mergeCell ref="C1916:C1917"/>
    <mergeCell ref="E1914:E1915"/>
    <mergeCell ref="E1916:E1917"/>
    <mergeCell ref="A1888:A1889"/>
    <mergeCell ref="A1894:A1895"/>
    <mergeCell ref="B1894:B1895"/>
    <mergeCell ref="B1888:B1889"/>
    <mergeCell ref="B1890:B1891"/>
    <mergeCell ref="A1890:A1891"/>
    <mergeCell ref="A1892:A1893"/>
    <mergeCell ref="C1888:C1889"/>
    <mergeCell ref="A1886:A1887"/>
    <mergeCell ref="G1898:G1899"/>
    <mergeCell ref="G1896:G1897"/>
    <mergeCell ref="H1896:H1897"/>
    <mergeCell ref="C1894:C1895"/>
    <mergeCell ref="E1894:E1895"/>
    <mergeCell ref="F1894:F1895"/>
    <mergeCell ref="F1898:F1899"/>
    <mergeCell ref="B1896:B1897"/>
    <mergeCell ref="B1898:B1899"/>
    <mergeCell ref="M1894:M1895"/>
    <mergeCell ref="G1894:G1895"/>
    <mergeCell ref="M1896:M1897"/>
    <mergeCell ref="H1894:H1895"/>
    <mergeCell ref="I1894:I1895"/>
    <mergeCell ref="I1896:I1897"/>
    <mergeCell ref="C1896:C1897"/>
    <mergeCell ref="F1896:F1897"/>
    <mergeCell ref="E1896:E1897"/>
    <mergeCell ref="F1904:F1905"/>
    <mergeCell ref="C1898:C1899"/>
    <mergeCell ref="M1900:M1901"/>
    <mergeCell ref="E1902:E1903"/>
    <mergeCell ref="F1902:F1903"/>
    <mergeCell ref="M1904:M1905"/>
    <mergeCell ref="H1902:H1903"/>
    <mergeCell ref="A1898:A1899"/>
    <mergeCell ref="M1898:M1899"/>
    <mergeCell ref="H1900:H1901"/>
    <mergeCell ref="A1900:A1901"/>
    <mergeCell ref="B1900:B1901"/>
    <mergeCell ref="A1896:A1897"/>
    <mergeCell ref="E1900:E1901"/>
    <mergeCell ref="F1900:F1901"/>
    <mergeCell ref="E1898:E1899"/>
    <mergeCell ref="G1900:G1901"/>
    <mergeCell ref="A1902:A1903"/>
    <mergeCell ref="B1902:B1903"/>
    <mergeCell ref="C1902:C1903"/>
    <mergeCell ref="C1900:C1901"/>
    <mergeCell ref="M1902:M1903"/>
    <mergeCell ref="A1904:A1905"/>
    <mergeCell ref="B1904:B1905"/>
    <mergeCell ref="C1904:C1905"/>
    <mergeCell ref="E1904:E1905"/>
    <mergeCell ref="C1886:C1887"/>
    <mergeCell ref="E1886:E1887"/>
    <mergeCell ref="G1884:G1885"/>
    <mergeCell ref="H1884:H1885"/>
    <mergeCell ref="F1886:F1887"/>
    <mergeCell ref="H1886:H1887"/>
    <mergeCell ref="E1884:E1885"/>
    <mergeCell ref="M1884:M1885"/>
    <mergeCell ref="M1886:M1887"/>
    <mergeCell ref="G1892:G1893"/>
    <mergeCell ref="M1888:M1889"/>
    <mergeCell ref="G1888:G1889"/>
    <mergeCell ref="G1886:G1887"/>
    <mergeCell ref="K1890:K1891"/>
    <mergeCell ref="K1884:K1885"/>
    <mergeCell ref="K1886:K1887"/>
    <mergeCell ref="I1884:I1885"/>
    <mergeCell ref="M1890:M1891"/>
    <mergeCell ref="G1890:G1891"/>
    <mergeCell ref="M1892:M1893"/>
    <mergeCell ref="H1890:H1891"/>
    <mergeCell ref="K1892:K1893"/>
    <mergeCell ref="H1892:H1893"/>
    <mergeCell ref="I1892:I1893"/>
    <mergeCell ref="I1890:I1891"/>
    <mergeCell ref="H1888:H1889"/>
    <mergeCell ref="I1886:I1887"/>
    <mergeCell ref="B1892:B1893"/>
    <mergeCell ref="C1892:C1893"/>
    <mergeCell ref="E1888:E1889"/>
    <mergeCell ref="F1888:F1889"/>
    <mergeCell ref="F1890:F1891"/>
    <mergeCell ref="C1890:C1891"/>
    <mergeCell ref="E1890:E1891"/>
    <mergeCell ref="B1886:B1887"/>
    <mergeCell ref="E1892:E1893"/>
    <mergeCell ref="F1892:F1893"/>
    <mergeCell ref="E1880:E1881"/>
    <mergeCell ref="F1880:F1881"/>
    <mergeCell ref="G1874:G1875"/>
    <mergeCell ref="G1876:G1877"/>
    <mergeCell ref="F1874:F1875"/>
    <mergeCell ref="F1876:F1877"/>
    <mergeCell ref="M1878:M1879"/>
    <mergeCell ref="H1880:H1881"/>
    <mergeCell ref="K1878:K1879"/>
    <mergeCell ref="I1878:I1879"/>
    <mergeCell ref="M1882:M1883"/>
    <mergeCell ref="H1878:H1879"/>
    <mergeCell ref="I1880:I1881"/>
    <mergeCell ref="K1882:K1883"/>
    <mergeCell ref="K1880:K1881"/>
    <mergeCell ref="A1882:A1883"/>
    <mergeCell ref="A1880:A1881"/>
    <mergeCell ref="F1884:F1885"/>
    <mergeCell ref="B1884:B1885"/>
    <mergeCell ref="C1884:C1885"/>
    <mergeCell ref="M1880:M1881"/>
    <mergeCell ref="H1882:H1883"/>
    <mergeCell ref="G1882:G1883"/>
    <mergeCell ref="E1882:E1883"/>
    <mergeCell ref="G1880:G1881"/>
    <mergeCell ref="F1878:F1879"/>
    <mergeCell ref="C1878:C1879"/>
    <mergeCell ref="B1878:B1879"/>
    <mergeCell ref="E1878:E1879"/>
    <mergeCell ref="B1880:B1881"/>
    <mergeCell ref="A1884:A1885"/>
    <mergeCell ref="B1882:B1883"/>
    <mergeCell ref="C1882:C1883"/>
    <mergeCell ref="F1882:F1883"/>
    <mergeCell ref="C1880:C1881"/>
    <mergeCell ref="M1872:M1873"/>
    <mergeCell ref="E1872:E1873"/>
    <mergeCell ref="B1872:B1873"/>
    <mergeCell ref="C1872:C1873"/>
    <mergeCell ref="K1872:K1873"/>
    <mergeCell ref="H1872:H1873"/>
    <mergeCell ref="I1872:I1873"/>
    <mergeCell ref="M1870:M1871"/>
    <mergeCell ref="H1868:H1869"/>
    <mergeCell ref="K1868:K1869"/>
    <mergeCell ref="K1870:K1871"/>
    <mergeCell ref="H1870:H1871"/>
    <mergeCell ref="M1868:M1869"/>
    <mergeCell ref="I1870:I1871"/>
    <mergeCell ref="E1870:E1871"/>
    <mergeCell ref="G1870:G1871"/>
    <mergeCell ref="A1878:A1879"/>
    <mergeCell ref="A1870:A1871"/>
    <mergeCell ref="A1872:A1873"/>
    <mergeCell ref="F1870:F1871"/>
    <mergeCell ref="F1872:F1873"/>
    <mergeCell ref="G1872:G1873"/>
    <mergeCell ref="B1870:B1871"/>
    <mergeCell ref="C1870:C1871"/>
    <mergeCell ref="A1874:A1875"/>
    <mergeCell ref="A1876:A1877"/>
    <mergeCell ref="M1876:M1877"/>
    <mergeCell ref="M1874:M1875"/>
    <mergeCell ref="H1876:H1877"/>
    <mergeCell ref="H1874:H1875"/>
    <mergeCell ref="K1876:K1877"/>
    <mergeCell ref="K1874:K1875"/>
    <mergeCell ref="I1876:I1877"/>
    <mergeCell ref="I1874:I1875"/>
    <mergeCell ref="B1874:B1875"/>
    <mergeCell ref="B1876:B1877"/>
    <mergeCell ref="C1876:C1877"/>
    <mergeCell ref="E1876:E1877"/>
    <mergeCell ref="E1874:E1875"/>
    <mergeCell ref="C1874:C1875"/>
    <mergeCell ref="A1862:A1863"/>
    <mergeCell ref="A1864:A1865"/>
    <mergeCell ref="E1864:E1865"/>
    <mergeCell ref="F1864:F1865"/>
    <mergeCell ref="G1860:G1861"/>
    <mergeCell ref="F1860:F1861"/>
    <mergeCell ref="A1860:A1861"/>
    <mergeCell ref="B1860:B1861"/>
    <mergeCell ref="C1860:C1861"/>
    <mergeCell ref="E1860:E1861"/>
    <mergeCell ref="M1864:M1865"/>
    <mergeCell ref="H1864:H1865"/>
    <mergeCell ref="H1860:H1861"/>
    <mergeCell ref="M1862:M1863"/>
    <mergeCell ref="I1860:I1861"/>
    <mergeCell ref="M1860:M1861"/>
    <mergeCell ref="K1862:K1863"/>
    <mergeCell ref="I1862:I1863"/>
    <mergeCell ref="K1864:K1865"/>
    <mergeCell ref="G1864:G1865"/>
    <mergeCell ref="E1862:E1863"/>
    <mergeCell ref="F1862:F1863"/>
    <mergeCell ref="G1862:G1863"/>
    <mergeCell ref="B1862:B1863"/>
    <mergeCell ref="C1862:C1863"/>
    <mergeCell ref="C1864:C1865"/>
    <mergeCell ref="B1864:B1865"/>
    <mergeCell ref="A1868:A1869"/>
    <mergeCell ref="B1868:B1869"/>
    <mergeCell ref="A1866:A1867"/>
    <mergeCell ref="E1866:E1867"/>
    <mergeCell ref="H1866:H1867"/>
    <mergeCell ref="C1868:C1869"/>
    <mergeCell ref="B1866:B1867"/>
    <mergeCell ref="C1866:C1867"/>
    <mergeCell ref="M1866:M1867"/>
    <mergeCell ref="E1868:E1869"/>
    <mergeCell ref="F1868:F1869"/>
    <mergeCell ref="G1866:G1867"/>
    <mergeCell ref="G1868:G1869"/>
    <mergeCell ref="F1866:F1867"/>
    <mergeCell ref="I1868:I1869"/>
    <mergeCell ref="A1852:A1853"/>
    <mergeCell ref="A1850:A1851"/>
    <mergeCell ref="A1848:A1849"/>
    <mergeCell ref="B1846:B1847"/>
    <mergeCell ref="B1848:B1849"/>
    <mergeCell ref="A1846:A1847"/>
    <mergeCell ref="B1850:B1851"/>
    <mergeCell ref="H1854:H1855"/>
    <mergeCell ref="G1852:G1853"/>
    <mergeCell ref="M1854:M1855"/>
    <mergeCell ref="M1848:M1849"/>
    <mergeCell ref="I1848:I1849"/>
    <mergeCell ref="H1848:H1849"/>
    <mergeCell ref="K1848:K1849"/>
    <mergeCell ref="M1850:M1851"/>
    <mergeCell ref="M1852:M1853"/>
    <mergeCell ref="K1850:K1851"/>
    <mergeCell ref="F1852:F1853"/>
    <mergeCell ref="H1852:H1853"/>
    <mergeCell ref="H1850:H1851"/>
    <mergeCell ref="F1850:F1851"/>
    <mergeCell ref="G1850:G1851"/>
    <mergeCell ref="E1850:E1851"/>
    <mergeCell ref="B1854:B1855"/>
    <mergeCell ref="C1854:C1855"/>
    <mergeCell ref="B1856:B1857"/>
    <mergeCell ref="C1856:C1857"/>
    <mergeCell ref="C1850:C1851"/>
    <mergeCell ref="B1852:B1853"/>
    <mergeCell ref="C1852:C1853"/>
    <mergeCell ref="E1856:E1857"/>
    <mergeCell ref="B1858:B1859"/>
    <mergeCell ref="E1852:E1853"/>
    <mergeCell ref="G1854:G1855"/>
    <mergeCell ref="C1858:C1859"/>
    <mergeCell ref="A1858:A1859"/>
    <mergeCell ref="A1854:A1855"/>
    <mergeCell ref="A1856:A1857"/>
    <mergeCell ref="E1854:E1855"/>
    <mergeCell ref="F1854:F1855"/>
    <mergeCell ref="M1858:M1859"/>
    <mergeCell ref="M1856:M1857"/>
    <mergeCell ref="F1856:F1857"/>
    <mergeCell ref="H1858:H1859"/>
    <mergeCell ref="E1858:E1859"/>
    <mergeCell ref="F1858:F1859"/>
    <mergeCell ref="K1856:K1857"/>
    <mergeCell ref="H1856:H1857"/>
    <mergeCell ref="G1858:G1859"/>
    <mergeCell ref="G1856:G1857"/>
    <mergeCell ref="M1842:M1843"/>
    <mergeCell ref="M1838:M1839"/>
    <mergeCell ref="I1838:I1839"/>
    <mergeCell ref="K1838:K1839"/>
    <mergeCell ref="K1842:K1843"/>
    <mergeCell ref="H1838:H1839"/>
    <mergeCell ref="H1840:H1841"/>
    <mergeCell ref="I1842:I1843"/>
    <mergeCell ref="H1842:H1843"/>
    <mergeCell ref="I1840:I1841"/>
    <mergeCell ref="G1842:G1843"/>
    <mergeCell ref="F1842:F1843"/>
    <mergeCell ref="A1842:A1843"/>
    <mergeCell ref="E1842:E1843"/>
    <mergeCell ref="B1842:B1843"/>
    <mergeCell ref="C1842:C1843"/>
    <mergeCell ref="A1844:A1845"/>
    <mergeCell ref="B1844:B1845"/>
    <mergeCell ref="C1844:C1845"/>
    <mergeCell ref="E1844:E1845"/>
    <mergeCell ref="G1846:G1847"/>
    <mergeCell ref="G1844:G1845"/>
    <mergeCell ref="F1844:F1845"/>
    <mergeCell ref="M1844:M1845"/>
    <mergeCell ref="I1846:I1847"/>
    <mergeCell ref="C1846:C1847"/>
    <mergeCell ref="M1846:M1847"/>
    <mergeCell ref="G1848:G1849"/>
    <mergeCell ref="E1846:E1847"/>
    <mergeCell ref="I1844:I1845"/>
    <mergeCell ref="K1846:K1847"/>
    <mergeCell ref="K1844:K1845"/>
    <mergeCell ref="E1848:E1849"/>
    <mergeCell ref="F1848:F1849"/>
    <mergeCell ref="C1848:C1849"/>
    <mergeCell ref="F1846:F1847"/>
    <mergeCell ref="C1834:C1835"/>
    <mergeCell ref="G1832:G1833"/>
    <mergeCell ref="M1830:M1831"/>
    <mergeCell ref="M1826:M1827"/>
    <mergeCell ref="K1826:K1827"/>
    <mergeCell ref="H1826:H1827"/>
    <mergeCell ref="G1826:G1827"/>
    <mergeCell ref="I1830:I1831"/>
    <mergeCell ref="G1834:G1835"/>
    <mergeCell ref="F1834:F1835"/>
    <mergeCell ref="E1836:E1837"/>
    <mergeCell ref="F1836:F1837"/>
    <mergeCell ref="A1830:A1831"/>
    <mergeCell ref="B1830:B1831"/>
    <mergeCell ref="C1830:C1831"/>
    <mergeCell ref="G1836:G1837"/>
    <mergeCell ref="B1836:B1837"/>
    <mergeCell ref="C1836:C1837"/>
    <mergeCell ref="H1834:H1835"/>
    <mergeCell ref="H1836:H1837"/>
    <mergeCell ref="M1832:M1833"/>
    <mergeCell ref="A1834:A1835"/>
    <mergeCell ref="A1832:A1833"/>
    <mergeCell ref="H1832:H1833"/>
    <mergeCell ref="E1832:E1833"/>
    <mergeCell ref="F1832:F1833"/>
    <mergeCell ref="E1834:E1835"/>
    <mergeCell ref="A1836:A1837"/>
    <mergeCell ref="M1840:M1841"/>
    <mergeCell ref="M1834:M1835"/>
    <mergeCell ref="M1836:M1837"/>
    <mergeCell ref="K1836:K1837"/>
    <mergeCell ref="I1836:I1837"/>
    <mergeCell ref="I1834:I1835"/>
    <mergeCell ref="A1840:A1841"/>
    <mergeCell ref="G1840:G1841"/>
    <mergeCell ref="E1840:E1841"/>
    <mergeCell ref="F1840:F1841"/>
    <mergeCell ref="B1840:B1841"/>
    <mergeCell ref="C1840:C1841"/>
    <mergeCell ref="A1838:A1839"/>
    <mergeCell ref="E1838:E1839"/>
    <mergeCell ref="F1838:F1839"/>
    <mergeCell ref="B1838:B1839"/>
    <mergeCell ref="C1838:C1839"/>
    <mergeCell ref="G1838:G1839"/>
    <mergeCell ref="E1822:E1823"/>
    <mergeCell ref="F1822:F1823"/>
    <mergeCell ref="G1820:G1821"/>
    <mergeCell ref="B1820:B1821"/>
    <mergeCell ref="G1818:G1819"/>
    <mergeCell ref="G1816:G1817"/>
    <mergeCell ref="A1822:A1823"/>
    <mergeCell ref="A1820:A1821"/>
    <mergeCell ref="B1822:B1823"/>
    <mergeCell ref="C1822:C1823"/>
    <mergeCell ref="M1822:M1823"/>
    <mergeCell ref="F1820:F1821"/>
    <mergeCell ref="C1820:C1821"/>
    <mergeCell ref="E1820:E1821"/>
    <mergeCell ref="I1822:I1823"/>
    <mergeCell ref="G1822:G1823"/>
    <mergeCell ref="M1818:M1819"/>
    <mergeCell ref="I1818:I1819"/>
    <mergeCell ref="H1820:H1821"/>
    <mergeCell ref="H1822:H1823"/>
    <mergeCell ref="F1824:F1825"/>
    <mergeCell ref="K1822:K1823"/>
    <mergeCell ref="M1820:M1821"/>
    <mergeCell ref="K1818:K1819"/>
    <mergeCell ref="G1824:G1825"/>
    <mergeCell ref="C1832:C1833"/>
    <mergeCell ref="E1830:E1831"/>
    <mergeCell ref="B1832:B1833"/>
    <mergeCell ref="B1826:B1827"/>
    <mergeCell ref="C1826:C1827"/>
    <mergeCell ref="E1826:E1827"/>
    <mergeCell ref="E1828:E1829"/>
    <mergeCell ref="C1828:C1829"/>
    <mergeCell ref="H1824:H1825"/>
    <mergeCell ref="I1826:I1827"/>
    <mergeCell ref="A1824:A1825"/>
    <mergeCell ref="A1828:A1829"/>
    <mergeCell ref="A1826:A1827"/>
    <mergeCell ref="B1824:B1825"/>
    <mergeCell ref="B1828:B1829"/>
    <mergeCell ref="C1824:C1825"/>
    <mergeCell ref="E1824:E1825"/>
    <mergeCell ref="F1830:F1831"/>
    <mergeCell ref="G1830:G1831"/>
    <mergeCell ref="M1828:M1829"/>
    <mergeCell ref="K1828:K1829"/>
    <mergeCell ref="F1828:F1829"/>
    <mergeCell ref="H1830:H1831"/>
    <mergeCell ref="K1830:K1831"/>
    <mergeCell ref="H1828:H1829"/>
    <mergeCell ref="G1828:G1829"/>
    <mergeCell ref="F1826:F1827"/>
    <mergeCell ref="M1824:M1825"/>
    <mergeCell ref="A1812:A1813"/>
    <mergeCell ref="B1812:B1813"/>
    <mergeCell ref="C1812:C1813"/>
    <mergeCell ref="E1812:E1813"/>
    <mergeCell ref="A1810:A1811"/>
    <mergeCell ref="B1810:B1811"/>
    <mergeCell ref="C1810:C1811"/>
    <mergeCell ref="E1810:E1811"/>
    <mergeCell ref="M1806:M1807"/>
    <mergeCell ref="H1808:H1809"/>
    <mergeCell ref="K1806:K1807"/>
    <mergeCell ref="K1808:K1809"/>
    <mergeCell ref="H1806:H1807"/>
    <mergeCell ref="M1808:M1809"/>
    <mergeCell ref="M1814:M1815"/>
    <mergeCell ref="H1812:H1813"/>
    <mergeCell ref="M1812:M1813"/>
    <mergeCell ref="M1816:M1817"/>
    <mergeCell ref="E1814:E1815"/>
    <mergeCell ref="A1808:A1809"/>
    <mergeCell ref="G1812:G1813"/>
    <mergeCell ref="F1812:F1813"/>
    <mergeCell ref="K1816:K1817"/>
    <mergeCell ref="A1814:A1815"/>
    <mergeCell ref="A1816:A1817"/>
    <mergeCell ref="C1816:C1817"/>
    <mergeCell ref="A1818:A1819"/>
    <mergeCell ref="B1814:B1815"/>
    <mergeCell ref="F1818:F1819"/>
    <mergeCell ref="I1806:I1807"/>
    <mergeCell ref="C1814:C1815"/>
    <mergeCell ref="E1818:E1819"/>
    <mergeCell ref="H1816:H1817"/>
    <mergeCell ref="H1814:H1815"/>
    <mergeCell ref="G1814:G1815"/>
    <mergeCell ref="E1816:E1817"/>
    <mergeCell ref="B1816:B1817"/>
    <mergeCell ref="F1816:F1817"/>
    <mergeCell ref="B1818:B1819"/>
    <mergeCell ref="C1818:C1819"/>
    <mergeCell ref="F1814:F1815"/>
    <mergeCell ref="H1802:H1803"/>
    <mergeCell ref="K1800:K1801"/>
    <mergeCell ref="K1802:K1803"/>
    <mergeCell ref="M1802:M1803"/>
    <mergeCell ref="H1800:H1801"/>
    <mergeCell ref="G1802:G1803"/>
    <mergeCell ref="M1804:M1805"/>
    <mergeCell ref="K1804:K1805"/>
    <mergeCell ref="C1802:C1803"/>
    <mergeCell ref="E1802:E1803"/>
    <mergeCell ref="F1802:F1803"/>
    <mergeCell ref="E1804:E1805"/>
    <mergeCell ref="F1804:F1805"/>
    <mergeCell ref="I1804:I1805"/>
    <mergeCell ref="H1804:H1805"/>
    <mergeCell ref="G1804:G1805"/>
    <mergeCell ref="G1806:G1807"/>
    <mergeCell ref="A1806:A1807"/>
    <mergeCell ref="B1802:B1803"/>
    <mergeCell ref="A1804:A1805"/>
    <mergeCell ref="A1802:A1803"/>
    <mergeCell ref="B1804:B1805"/>
    <mergeCell ref="C1804:C1805"/>
    <mergeCell ref="F1806:F1807"/>
    <mergeCell ref="M1810:M1811"/>
    <mergeCell ref="H1810:H1811"/>
    <mergeCell ref="F1808:F1809"/>
    <mergeCell ref="G1808:G1809"/>
    <mergeCell ref="I1808:I1809"/>
    <mergeCell ref="G1810:G1811"/>
    <mergeCell ref="K1810:K1811"/>
    <mergeCell ref="I1810:I1811"/>
    <mergeCell ref="F1810:F1811"/>
    <mergeCell ref="B1806:B1807"/>
    <mergeCell ref="E1808:E1809"/>
    <mergeCell ref="E1806:E1807"/>
    <mergeCell ref="C1806:C1807"/>
    <mergeCell ref="B1808:B1809"/>
    <mergeCell ref="C1808:C1809"/>
    <mergeCell ref="A1792:A1793"/>
    <mergeCell ref="M1794:M1795"/>
    <mergeCell ref="K1794:K1795"/>
    <mergeCell ref="G1790:G1791"/>
    <mergeCell ref="H1790:H1791"/>
    <mergeCell ref="H1794:H1795"/>
    <mergeCell ref="H1792:H1793"/>
    <mergeCell ref="A1790:A1791"/>
    <mergeCell ref="B1794:B1795"/>
    <mergeCell ref="B1792:B1793"/>
    <mergeCell ref="M1788:M1789"/>
    <mergeCell ref="M1792:M1793"/>
    <mergeCell ref="K1792:K1793"/>
    <mergeCell ref="H1788:H1789"/>
    <mergeCell ref="I1788:I1789"/>
    <mergeCell ref="K1788:K1789"/>
    <mergeCell ref="M1790:M1791"/>
    <mergeCell ref="M1796:M1797"/>
    <mergeCell ref="H1798:H1799"/>
    <mergeCell ref="M1798:M1799"/>
    <mergeCell ref="H1796:H1797"/>
    <mergeCell ref="F1798:F1799"/>
    <mergeCell ref="G1798:G1799"/>
    <mergeCell ref="K1798:K1799"/>
    <mergeCell ref="F1800:F1801"/>
    <mergeCell ref="B1800:B1801"/>
    <mergeCell ref="G1800:G1801"/>
    <mergeCell ref="A1798:A1799"/>
    <mergeCell ref="A1796:A1797"/>
    <mergeCell ref="B1796:B1797"/>
    <mergeCell ref="C1800:C1801"/>
    <mergeCell ref="B1798:B1799"/>
    <mergeCell ref="C1798:C1799"/>
    <mergeCell ref="A1794:A1795"/>
    <mergeCell ref="A1800:A1801"/>
    <mergeCell ref="E1800:E1801"/>
    <mergeCell ref="E1798:E1799"/>
    <mergeCell ref="M1800:M1801"/>
    <mergeCell ref="A1782:A1783"/>
    <mergeCell ref="B1782:B1783"/>
    <mergeCell ref="C1782:C1783"/>
    <mergeCell ref="E1782:E1783"/>
    <mergeCell ref="C1784:C1785"/>
    <mergeCell ref="M1776:M1777"/>
    <mergeCell ref="H1778:H1779"/>
    <mergeCell ref="H1776:H1777"/>
    <mergeCell ref="I1776:I1777"/>
    <mergeCell ref="I1778:I1779"/>
    <mergeCell ref="F1782:F1783"/>
    <mergeCell ref="M1782:M1783"/>
    <mergeCell ref="H1784:H1785"/>
    <mergeCell ref="I1782:I1783"/>
    <mergeCell ref="I1784:I1785"/>
    <mergeCell ref="H1782:H1783"/>
    <mergeCell ref="K1782:K1783"/>
    <mergeCell ref="G1782:G1783"/>
    <mergeCell ref="M1784:M1785"/>
    <mergeCell ref="K1786:K1787"/>
    <mergeCell ref="H1786:H1787"/>
    <mergeCell ref="F1784:F1785"/>
    <mergeCell ref="G1786:G1787"/>
    <mergeCell ref="E1786:E1787"/>
    <mergeCell ref="M1786:M1787"/>
    <mergeCell ref="A1788:A1789"/>
    <mergeCell ref="G1788:G1789"/>
    <mergeCell ref="B1790:B1791"/>
    <mergeCell ref="A1786:A1787"/>
    <mergeCell ref="G1784:G1785"/>
    <mergeCell ref="B1786:B1787"/>
    <mergeCell ref="C1786:C1787"/>
    <mergeCell ref="E1784:E1785"/>
    <mergeCell ref="A1784:A1785"/>
    <mergeCell ref="F1786:F1787"/>
    <mergeCell ref="B1772:B1773"/>
    <mergeCell ref="C1772:C1773"/>
    <mergeCell ref="M1766:M1767"/>
    <mergeCell ref="H1768:H1769"/>
    <mergeCell ref="M1770:M1771"/>
    <mergeCell ref="I1768:I1769"/>
    <mergeCell ref="H1770:H1771"/>
    <mergeCell ref="K1770:K1771"/>
    <mergeCell ref="M1768:M1769"/>
    <mergeCell ref="K1766:K1767"/>
    <mergeCell ref="G1774:G1775"/>
    <mergeCell ref="K1774:K1775"/>
    <mergeCell ref="A1774:A1775"/>
    <mergeCell ref="F1774:F1775"/>
    <mergeCell ref="A1772:A1773"/>
    <mergeCell ref="F1772:F1773"/>
    <mergeCell ref="E1772:E1773"/>
    <mergeCell ref="C1774:C1775"/>
    <mergeCell ref="E1774:E1775"/>
    <mergeCell ref="B1774:B1775"/>
    <mergeCell ref="A1776:A1777"/>
    <mergeCell ref="B1776:B1777"/>
    <mergeCell ref="C1776:C1777"/>
    <mergeCell ref="E1776:E1777"/>
    <mergeCell ref="M1772:M1773"/>
    <mergeCell ref="H1774:H1775"/>
    <mergeCell ref="M1774:M1775"/>
    <mergeCell ref="G1772:G1773"/>
    <mergeCell ref="H1772:H1773"/>
    <mergeCell ref="K1772:K1773"/>
    <mergeCell ref="E1780:E1781"/>
    <mergeCell ref="F1780:F1781"/>
    <mergeCell ref="K1780:K1781"/>
    <mergeCell ref="H1780:H1781"/>
    <mergeCell ref="G1780:G1781"/>
    <mergeCell ref="F1776:F1777"/>
    <mergeCell ref="F1778:F1779"/>
    <mergeCell ref="E1778:E1779"/>
    <mergeCell ref="G1778:G1779"/>
    <mergeCell ref="G1776:G1777"/>
    <mergeCell ref="M1778:M1779"/>
    <mergeCell ref="K1778:K1779"/>
    <mergeCell ref="K1776:K1777"/>
    <mergeCell ref="B1778:B1779"/>
    <mergeCell ref="C1778:C1779"/>
    <mergeCell ref="A1780:A1781"/>
    <mergeCell ref="A1778:A1779"/>
    <mergeCell ref="M1780:M1781"/>
    <mergeCell ref="B1780:B1781"/>
    <mergeCell ref="C1780:C1781"/>
    <mergeCell ref="M1762:M1763"/>
    <mergeCell ref="M1764:M1765"/>
    <mergeCell ref="K1764:K1765"/>
    <mergeCell ref="M1760:M1761"/>
    <mergeCell ref="A1764:A1765"/>
    <mergeCell ref="C1764:C1765"/>
    <mergeCell ref="F1766:F1767"/>
    <mergeCell ref="E1764:E1765"/>
    <mergeCell ref="A1762:A1763"/>
    <mergeCell ref="A1766:A1767"/>
    <mergeCell ref="H1762:H1763"/>
    <mergeCell ref="B1766:B1767"/>
    <mergeCell ref="G1764:G1765"/>
    <mergeCell ref="B1762:B1763"/>
    <mergeCell ref="C1762:C1763"/>
    <mergeCell ref="E1762:E1763"/>
    <mergeCell ref="F1762:F1763"/>
    <mergeCell ref="G1766:G1767"/>
    <mergeCell ref="C1766:C1767"/>
    <mergeCell ref="G1762:G1763"/>
    <mergeCell ref="E1766:E1767"/>
    <mergeCell ref="B1768:B1769"/>
    <mergeCell ref="H1764:H1765"/>
    <mergeCell ref="B1764:B1765"/>
    <mergeCell ref="F1764:F1765"/>
    <mergeCell ref="H1766:H1767"/>
    <mergeCell ref="G1768:G1769"/>
    <mergeCell ref="G1770:G1771"/>
    <mergeCell ref="F1770:F1771"/>
    <mergeCell ref="E1770:E1771"/>
    <mergeCell ref="A1770:A1771"/>
    <mergeCell ref="E1768:E1769"/>
    <mergeCell ref="B1770:B1771"/>
    <mergeCell ref="A1768:A1769"/>
    <mergeCell ref="F1768:F1769"/>
    <mergeCell ref="C1770:C1771"/>
    <mergeCell ref="C1768:C1769"/>
    <mergeCell ref="E1754:E1755"/>
    <mergeCell ref="H1752:H1753"/>
    <mergeCell ref="A1756:A1757"/>
    <mergeCell ref="E1752:E1753"/>
    <mergeCell ref="A1752:A1753"/>
    <mergeCell ref="B1750:B1751"/>
    <mergeCell ref="B1756:B1757"/>
    <mergeCell ref="M1752:M1753"/>
    <mergeCell ref="A1754:A1755"/>
    <mergeCell ref="B1754:B1755"/>
    <mergeCell ref="C1754:C1755"/>
    <mergeCell ref="K1754:K1755"/>
    <mergeCell ref="M1754:M1755"/>
    <mergeCell ref="F1752:F1753"/>
    <mergeCell ref="G1760:G1761"/>
    <mergeCell ref="E1756:E1757"/>
    <mergeCell ref="C1760:C1761"/>
    <mergeCell ref="G1754:G1755"/>
    <mergeCell ref="F1756:F1757"/>
    <mergeCell ref="C1756:C1757"/>
    <mergeCell ref="M1758:M1759"/>
    <mergeCell ref="G1756:G1757"/>
    <mergeCell ref="I1760:I1761"/>
    <mergeCell ref="F1754:F1755"/>
    <mergeCell ref="B1760:B1761"/>
    <mergeCell ref="E1758:E1759"/>
    <mergeCell ref="E1760:E1761"/>
    <mergeCell ref="F1760:F1761"/>
    <mergeCell ref="F1758:F1759"/>
    <mergeCell ref="H1754:H1755"/>
    <mergeCell ref="A1758:A1759"/>
    <mergeCell ref="B1758:B1759"/>
    <mergeCell ref="C1758:C1759"/>
    <mergeCell ref="A1760:A1761"/>
    <mergeCell ref="H1760:H1761"/>
    <mergeCell ref="M1756:M1757"/>
    <mergeCell ref="K1758:K1759"/>
    <mergeCell ref="H1756:H1757"/>
    <mergeCell ref="G1758:G1759"/>
    <mergeCell ref="H1758:H1759"/>
    <mergeCell ref="K1760:K1761"/>
    <mergeCell ref="G1748:G1749"/>
    <mergeCell ref="G1746:G1747"/>
    <mergeCell ref="K1740:K1741"/>
    <mergeCell ref="I1744:I1745"/>
    <mergeCell ref="H1744:H1745"/>
    <mergeCell ref="G1740:G1741"/>
    <mergeCell ref="K1742:K1743"/>
    <mergeCell ref="G1744:G1745"/>
    <mergeCell ref="G1742:G1743"/>
    <mergeCell ref="M1746:M1747"/>
    <mergeCell ref="G1750:G1751"/>
    <mergeCell ref="H1746:H1747"/>
    <mergeCell ref="K1748:K1749"/>
    <mergeCell ref="K1746:K1747"/>
    <mergeCell ref="I1748:I1749"/>
    <mergeCell ref="M1750:M1751"/>
    <mergeCell ref="I1746:I1747"/>
    <mergeCell ref="M1748:M1749"/>
    <mergeCell ref="H1748:H1749"/>
    <mergeCell ref="F1748:F1749"/>
    <mergeCell ref="B1748:B1749"/>
    <mergeCell ref="A1746:A1747"/>
    <mergeCell ref="B1746:B1747"/>
    <mergeCell ref="C1752:C1753"/>
    <mergeCell ref="B1752:B1753"/>
    <mergeCell ref="A1748:A1749"/>
    <mergeCell ref="A1750:A1751"/>
    <mergeCell ref="E1746:E1747"/>
    <mergeCell ref="F1746:F1747"/>
    <mergeCell ref="C1746:C1747"/>
    <mergeCell ref="K1750:K1751"/>
    <mergeCell ref="K1752:K1753"/>
    <mergeCell ref="I1750:I1751"/>
    <mergeCell ref="H1750:H1751"/>
    <mergeCell ref="G1752:G1753"/>
    <mergeCell ref="F1750:F1751"/>
    <mergeCell ref="E1748:E1749"/>
    <mergeCell ref="C1748:C1749"/>
    <mergeCell ref="C1750:C1751"/>
    <mergeCell ref="E1750:E1751"/>
    <mergeCell ref="E1734:E1735"/>
    <mergeCell ref="B1736:B1737"/>
    <mergeCell ref="C1736:C1737"/>
    <mergeCell ref="E1732:E1733"/>
    <mergeCell ref="H1732:H1733"/>
    <mergeCell ref="M1732:M1733"/>
    <mergeCell ref="G1732:G1733"/>
    <mergeCell ref="K1732:K1733"/>
    <mergeCell ref="F1732:F1733"/>
    <mergeCell ref="I1732:I1733"/>
    <mergeCell ref="A1736:A1737"/>
    <mergeCell ref="M1734:M1735"/>
    <mergeCell ref="E1736:E1737"/>
    <mergeCell ref="F1736:F1737"/>
    <mergeCell ref="G1734:G1735"/>
    <mergeCell ref="H1734:H1735"/>
    <mergeCell ref="K1734:K1735"/>
    <mergeCell ref="G1736:G1737"/>
    <mergeCell ref="A1734:A1735"/>
    <mergeCell ref="M1736:M1737"/>
    <mergeCell ref="B1734:B1735"/>
    <mergeCell ref="C1734:C1735"/>
    <mergeCell ref="M1738:M1739"/>
    <mergeCell ref="B1738:B1739"/>
    <mergeCell ref="C1738:C1739"/>
    <mergeCell ref="E1738:E1739"/>
    <mergeCell ref="F1738:F1739"/>
    <mergeCell ref="G1738:G1739"/>
    <mergeCell ref="F1734:F1735"/>
    <mergeCell ref="H1736:H1737"/>
    <mergeCell ref="F1744:F1745"/>
    <mergeCell ref="H1738:H1739"/>
    <mergeCell ref="B1740:B1741"/>
    <mergeCell ref="C1740:C1741"/>
    <mergeCell ref="F1740:F1741"/>
    <mergeCell ref="E1742:E1743"/>
    <mergeCell ref="F1742:F1743"/>
    <mergeCell ref="C1744:C1745"/>
    <mergeCell ref="B1742:B1743"/>
    <mergeCell ref="A1742:A1743"/>
    <mergeCell ref="C1742:C1743"/>
    <mergeCell ref="E1744:E1745"/>
    <mergeCell ref="B1744:B1745"/>
    <mergeCell ref="A1738:A1739"/>
    <mergeCell ref="A1740:A1741"/>
    <mergeCell ref="A1744:A1745"/>
    <mergeCell ref="E1740:E1741"/>
    <mergeCell ref="M1740:M1741"/>
    <mergeCell ref="H1740:H1741"/>
    <mergeCell ref="M1742:M1743"/>
    <mergeCell ref="I1740:I1741"/>
    <mergeCell ref="M1744:M1745"/>
    <mergeCell ref="K1744:K1745"/>
    <mergeCell ref="I1742:I1743"/>
    <mergeCell ref="H1742:H1743"/>
    <mergeCell ref="A1726:A1727"/>
    <mergeCell ref="E1722:E1723"/>
    <mergeCell ref="A1718:A1719"/>
    <mergeCell ref="A1720:A1721"/>
    <mergeCell ref="M1720:M1721"/>
    <mergeCell ref="I1720:I1721"/>
    <mergeCell ref="F1718:F1719"/>
    <mergeCell ref="G1718:G1719"/>
    <mergeCell ref="H1722:H1723"/>
    <mergeCell ref="K1722:K1723"/>
    <mergeCell ref="G1724:G1725"/>
    <mergeCell ref="A1722:A1723"/>
    <mergeCell ref="A1724:A1725"/>
    <mergeCell ref="B1722:B1723"/>
    <mergeCell ref="F1724:F1725"/>
    <mergeCell ref="B1724:B1725"/>
    <mergeCell ref="C1724:C1725"/>
    <mergeCell ref="E1724:E1725"/>
    <mergeCell ref="M1726:M1727"/>
    <mergeCell ref="H1726:H1727"/>
    <mergeCell ref="K1726:K1727"/>
    <mergeCell ref="G1726:G1727"/>
    <mergeCell ref="M1722:M1723"/>
    <mergeCell ref="F1722:F1723"/>
    <mergeCell ref="H1724:H1725"/>
    <mergeCell ref="M1724:M1725"/>
    <mergeCell ref="K1724:K1725"/>
    <mergeCell ref="G1722:G1723"/>
    <mergeCell ref="K1728:K1729"/>
    <mergeCell ref="I1728:I1729"/>
    <mergeCell ref="B1732:B1733"/>
    <mergeCell ref="C1732:C1733"/>
    <mergeCell ref="F1726:F1727"/>
    <mergeCell ref="B1726:B1727"/>
    <mergeCell ref="C1726:C1727"/>
    <mergeCell ref="E1726:E1727"/>
    <mergeCell ref="G1730:G1731"/>
    <mergeCell ref="A1732:A1733"/>
    <mergeCell ref="A1730:A1731"/>
    <mergeCell ref="F1728:F1729"/>
    <mergeCell ref="E1730:E1731"/>
    <mergeCell ref="F1730:F1731"/>
    <mergeCell ref="E1728:E1729"/>
    <mergeCell ref="C1730:C1731"/>
    <mergeCell ref="B1730:B1731"/>
    <mergeCell ref="M1730:M1731"/>
    <mergeCell ref="K1730:K1731"/>
    <mergeCell ref="I1730:I1731"/>
    <mergeCell ref="H1730:H1731"/>
    <mergeCell ref="A1728:A1729"/>
    <mergeCell ref="B1728:B1729"/>
    <mergeCell ref="C1728:C1729"/>
    <mergeCell ref="G1728:G1729"/>
    <mergeCell ref="M1728:M1729"/>
    <mergeCell ref="H1728:H1729"/>
    <mergeCell ref="F1714:F1715"/>
    <mergeCell ref="B1712:B1713"/>
    <mergeCell ref="F1706:F1707"/>
    <mergeCell ref="E1706:E1707"/>
    <mergeCell ref="C1706:C1707"/>
    <mergeCell ref="B1710:B1711"/>
    <mergeCell ref="C1704:C1705"/>
    <mergeCell ref="F1710:F1711"/>
    <mergeCell ref="C1710:C1711"/>
    <mergeCell ref="A1710:A1711"/>
    <mergeCell ref="A1714:A1715"/>
    <mergeCell ref="A1712:A1713"/>
    <mergeCell ref="H1714:H1715"/>
    <mergeCell ref="H1712:H1713"/>
    <mergeCell ref="B1714:B1715"/>
    <mergeCell ref="C1714:C1715"/>
    <mergeCell ref="F1712:F1713"/>
    <mergeCell ref="E1714:E1715"/>
    <mergeCell ref="A1716:A1717"/>
    <mergeCell ref="B1716:B1717"/>
    <mergeCell ref="C1716:C1717"/>
    <mergeCell ref="M1716:M1717"/>
    <mergeCell ref="M1714:M1715"/>
    <mergeCell ref="M1712:M1713"/>
    <mergeCell ref="C1712:C1713"/>
    <mergeCell ref="E1712:E1713"/>
    <mergeCell ref="G1712:G1713"/>
    <mergeCell ref="G1714:G1715"/>
    <mergeCell ref="F1720:F1721"/>
    <mergeCell ref="C1722:C1723"/>
    <mergeCell ref="C1718:C1719"/>
    <mergeCell ref="E1718:E1719"/>
    <mergeCell ref="M1710:M1711"/>
    <mergeCell ref="H1710:H1711"/>
    <mergeCell ref="I1710:I1711"/>
    <mergeCell ref="K1710:K1711"/>
    <mergeCell ref="G1710:G1711"/>
    <mergeCell ref="E1710:E1711"/>
    <mergeCell ref="H1718:H1719"/>
    <mergeCell ref="H1716:H1717"/>
    <mergeCell ref="G1716:G1717"/>
    <mergeCell ref="B1720:B1721"/>
    <mergeCell ref="E1720:E1721"/>
    <mergeCell ref="B1718:B1719"/>
    <mergeCell ref="G1720:G1721"/>
    <mergeCell ref="E1716:E1717"/>
    <mergeCell ref="F1716:F1717"/>
    <mergeCell ref="C1720:C1721"/>
    <mergeCell ref="M1718:M1719"/>
    <mergeCell ref="H1720:H1721"/>
    <mergeCell ref="K1712:K1713"/>
    <mergeCell ref="E1704:E1705"/>
    <mergeCell ref="F1704:F1705"/>
    <mergeCell ref="E1702:E1703"/>
    <mergeCell ref="B1702:B1703"/>
    <mergeCell ref="H1702:H1703"/>
    <mergeCell ref="A1706:A1707"/>
    <mergeCell ref="M1698:M1699"/>
    <mergeCell ref="I1702:I1703"/>
    <mergeCell ref="K1700:K1701"/>
    <mergeCell ref="K1702:K1703"/>
    <mergeCell ref="I1698:I1699"/>
    <mergeCell ref="A1704:A1705"/>
    <mergeCell ref="M1702:M1703"/>
    <mergeCell ref="M1700:M1701"/>
    <mergeCell ref="K1704:K1705"/>
    <mergeCell ref="G1704:G1705"/>
    <mergeCell ref="C1708:C1709"/>
    <mergeCell ref="E1708:E1709"/>
    <mergeCell ref="F1708:F1709"/>
    <mergeCell ref="A1702:A1703"/>
    <mergeCell ref="M1704:M1705"/>
    <mergeCell ref="A1708:A1709"/>
    <mergeCell ref="B1706:B1707"/>
    <mergeCell ref="B1708:B1709"/>
    <mergeCell ref="H1704:H1705"/>
    <mergeCell ref="M1706:M1707"/>
    <mergeCell ref="G1706:G1707"/>
    <mergeCell ref="H1706:H1707"/>
    <mergeCell ref="K1706:K1707"/>
    <mergeCell ref="M1708:M1709"/>
    <mergeCell ref="G1708:G1709"/>
    <mergeCell ref="K1708:K1709"/>
    <mergeCell ref="H1708:H1709"/>
    <mergeCell ref="I1708:I1709"/>
    <mergeCell ref="I1706:I1707"/>
    <mergeCell ref="B1704:B1705"/>
    <mergeCell ref="A1698:A1699"/>
    <mergeCell ref="M1692:M1693"/>
    <mergeCell ref="E1690:E1691"/>
    <mergeCell ref="K1692:K1693"/>
    <mergeCell ref="I1692:I1693"/>
    <mergeCell ref="G1692:G1693"/>
    <mergeCell ref="B1694:B1695"/>
    <mergeCell ref="A1690:A1691"/>
    <mergeCell ref="B1698:B1699"/>
    <mergeCell ref="A1694:A1695"/>
    <mergeCell ref="C1694:C1695"/>
    <mergeCell ref="C1696:C1697"/>
    <mergeCell ref="A1696:A1697"/>
    <mergeCell ref="B1696:B1697"/>
    <mergeCell ref="C1692:C1693"/>
    <mergeCell ref="F1700:F1701"/>
    <mergeCell ref="E1698:E1699"/>
    <mergeCell ref="E1696:E1697"/>
    <mergeCell ref="E1700:E1701"/>
    <mergeCell ref="F1696:F1697"/>
    <mergeCell ref="C1698:C1699"/>
    <mergeCell ref="E1692:E1693"/>
    <mergeCell ref="F1692:F1693"/>
    <mergeCell ref="H1698:H1699"/>
    <mergeCell ref="G1700:G1701"/>
    <mergeCell ref="G1698:G1699"/>
    <mergeCell ref="G1702:G1703"/>
    <mergeCell ref="F1702:F1703"/>
    <mergeCell ref="F1698:F1699"/>
    <mergeCell ref="G1696:G1697"/>
    <mergeCell ref="G1694:G1695"/>
    <mergeCell ref="M1696:M1697"/>
    <mergeCell ref="M1694:M1695"/>
    <mergeCell ref="H1696:H1697"/>
    <mergeCell ref="E1694:E1695"/>
    <mergeCell ref="F1694:F1695"/>
    <mergeCell ref="H1694:H1695"/>
    <mergeCell ref="I1694:I1695"/>
    <mergeCell ref="C1702:C1703"/>
    <mergeCell ref="B1700:B1701"/>
    <mergeCell ref="C1700:C1701"/>
    <mergeCell ref="A1700:A1701"/>
    <mergeCell ref="H1700:H1701"/>
    <mergeCell ref="F1686:F1687"/>
    <mergeCell ref="G1684:G1685"/>
    <mergeCell ref="E1684:E1685"/>
    <mergeCell ref="F1684:F1685"/>
    <mergeCell ref="C1688:C1689"/>
    <mergeCell ref="B1688:B1689"/>
    <mergeCell ref="F1688:F1689"/>
    <mergeCell ref="B1686:B1687"/>
    <mergeCell ref="E1688:E1689"/>
    <mergeCell ref="A1684:A1685"/>
    <mergeCell ref="C1684:C1685"/>
    <mergeCell ref="A1688:A1689"/>
    <mergeCell ref="B1684:B1685"/>
    <mergeCell ref="C1686:C1687"/>
    <mergeCell ref="A1686:A1687"/>
    <mergeCell ref="G1688:G1689"/>
    <mergeCell ref="H1688:H1689"/>
    <mergeCell ref="K1686:K1687"/>
    <mergeCell ref="H1686:H1687"/>
    <mergeCell ref="B1690:B1691"/>
    <mergeCell ref="C1690:C1691"/>
    <mergeCell ref="G1690:G1691"/>
    <mergeCell ref="G1686:G1687"/>
    <mergeCell ref="F1690:F1691"/>
    <mergeCell ref="E1686:E1687"/>
    <mergeCell ref="M1690:M1691"/>
    <mergeCell ref="K1690:K1691"/>
    <mergeCell ref="H1690:H1691"/>
    <mergeCell ref="M1686:M1687"/>
    <mergeCell ref="M1688:M1689"/>
    <mergeCell ref="H1692:H1693"/>
    <mergeCell ref="A1692:A1693"/>
    <mergeCell ref="B1692:B1693"/>
    <mergeCell ref="B1678:B1679"/>
    <mergeCell ref="C1678:C1679"/>
    <mergeCell ref="B1676:B1677"/>
    <mergeCell ref="B1674:B1675"/>
    <mergeCell ref="C1674:C1675"/>
    <mergeCell ref="F1676:F1677"/>
    <mergeCell ref="E1678:E1679"/>
    <mergeCell ref="F1678:F1679"/>
    <mergeCell ref="C1676:C1677"/>
    <mergeCell ref="E1676:E1677"/>
    <mergeCell ref="A1678:A1679"/>
    <mergeCell ref="A1676:A1677"/>
    <mergeCell ref="G1678:G1679"/>
    <mergeCell ref="G1676:G1677"/>
    <mergeCell ref="H1678:H1679"/>
    <mergeCell ref="I1678:I1679"/>
    <mergeCell ref="M1678:M1679"/>
    <mergeCell ref="I1680:I1681"/>
    <mergeCell ref="M1676:M1677"/>
    <mergeCell ref="H1676:H1677"/>
    <mergeCell ref="I1676:I1677"/>
    <mergeCell ref="M1682:M1683"/>
    <mergeCell ref="G1680:G1681"/>
    <mergeCell ref="H1680:H1681"/>
    <mergeCell ref="K1684:K1685"/>
    <mergeCell ref="I1682:I1683"/>
    <mergeCell ref="M1684:M1685"/>
    <mergeCell ref="H1682:H1683"/>
    <mergeCell ref="M1680:M1681"/>
    <mergeCell ref="G1682:G1683"/>
    <mergeCell ref="H1684:H1685"/>
    <mergeCell ref="A1680:A1681"/>
    <mergeCell ref="B1680:B1681"/>
    <mergeCell ref="C1680:C1681"/>
    <mergeCell ref="F1680:F1681"/>
    <mergeCell ref="A1682:A1683"/>
    <mergeCell ref="E1682:E1683"/>
    <mergeCell ref="F1682:F1683"/>
    <mergeCell ref="B1682:B1683"/>
    <mergeCell ref="C1682:C1683"/>
    <mergeCell ref="E1680:E1681"/>
    <mergeCell ref="K1680:K1681"/>
    <mergeCell ref="K1676:K1677"/>
    <mergeCell ref="H1670:H1671"/>
    <mergeCell ref="E1668:E1669"/>
    <mergeCell ref="E1670:E1671"/>
    <mergeCell ref="F1670:F1671"/>
    <mergeCell ref="F1668:F1669"/>
    <mergeCell ref="G1668:G1669"/>
    <mergeCell ref="H1668:H1669"/>
    <mergeCell ref="K1668:K1669"/>
    <mergeCell ref="M1670:M1671"/>
    <mergeCell ref="K1670:K1671"/>
    <mergeCell ref="A1672:A1673"/>
    <mergeCell ref="A1670:A1671"/>
    <mergeCell ref="G1672:G1673"/>
    <mergeCell ref="G1670:G1671"/>
    <mergeCell ref="H1672:H1673"/>
    <mergeCell ref="F1672:F1673"/>
    <mergeCell ref="E1674:E1675"/>
    <mergeCell ref="F1674:F1675"/>
    <mergeCell ref="M1674:M1675"/>
    <mergeCell ref="K1674:K1675"/>
    <mergeCell ref="H1674:H1675"/>
    <mergeCell ref="G1674:G1675"/>
    <mergeCell ref="M1672:M1673"/>
    <mergeCell ref="A1668:A1669"/>
    <mergeCell ref="B1668:B1669"/>
    <mergeCell ref="C1668:C1669"/>
    <mergeCell ref="C1670:C1671"/>
    <mergeCell ref="B1672:B1673"/>
    <mergeCell ref="C1672:C1673"/>
    <mergeCell ref="B1670:B1671"/>
    <mergeCell ref="E1672:E1673"/>
    <mergeCell ref="M1668:M1669"/>
    <mergeCell ref="A1674:A1675"/>
    <mergeCell ref="I1672:I1673"/>
    <mergeCell ref="A1660:A1661"/>
    <mergeCell ref="A1658:A1659"/>
    <mergeCell ref="H1650:H1651"/>
    <mergeCell ref="A1654:A1655"/>
    <mergeCell ref="A1652:A1653"/>
    <mergeCell ref="B1654:B1655"/>
    <mergeCell ref="B1652:B1653"/>
    <mergeCell ref="M1656:M1657"/>
    <mergeCell ref="H1658:H1659"/>
    <mergeCell ref="K1656:K1657"/>
    <mergeCell ref="K1658:K1659"/>
    <mergeCell ref="M1658:M1659"/>
    <mergeCell ref="H1656:H1657"/>
    <mergeCell ref="I1658:I1659"/>
    <mergeCell ref="I1656:I1657"/>
    <mergeCell ref="M1660:M1661"/>
    <mergeCell ref="E1658:E1659"/>
    <mergeCell ref="F1658:F1659"/>
    <mergeCell ref="E1660:E1661"/>
    <mergeCell ref="F1660:F1661"/>
    <mergeCell ref="G1660:G1661"/>
    <mergeCell ref="H1660:H1661"/>
    <mergeCell ref="I1660:I1661"/>
    <mergeCell ref="G1658:G1659"/>
    <mergeCell ref="C1666:C1667"/>
    <mergeCell ref="E1666:E1667"/>
    <mergeCell ref="E1664:E1665"/>
    <mergeCell ref="B1666:B1667"/>
    <mergeCell ref="B1658:B1659"/>
    <mergeCell ref="A1666:A1667"/>
    <mergeCell ref="A1664:A1665"/>
    <mergeCell ref="A1662:A1663"/>
    <mergeCell ref="C1658:C1659"/>
    <mergeCell ref="B1660:B1661"/>
    <mergeCell ref="C1660:C1661"/>
    <mergeCell ref="E1662:E1663"/>
    <mergeCell ref="B1662:B1663"/>
    <mergeCell ref="F1662:F1663"/>
    <mergeCell ref="B1664:B1665"/>
    <mergeCell ref="C1662:C1663"/>
    <mergeCell ref="C1664:C1665"/>
    <mergeCell ref="H1662:H1663"/>
    <mergeCell ref="G1662:G1663"/>
    <mergeCell ref="M1664:M1665"/>
    <mergeCell ref="I1662:I1663"/>
    <mergeCell ref="M1662:M1663"/>
    <mergeCell ref="H1664:H1665"/>
    <mergeCell ref="K1664:K1665"/>
    <mergeCell ref="G1664:G1665"/>
    <mergeCell ref="G1666:G1667"/>
    <mergeCell ref="F1666:F1667"/>
    <mergeCell ref="M1666:M1667"/>
    <mergeCell ref="I1664:I1665"/>
    <mergeCell ref="F1664:F1665"/>
    <mergeCell ref="H1666:H1667"/>
    <mergeCell ref="K1666:K1667"/>
    <mergeCell ref="I1666:I1667"/>
    <mergeCell ref="K1652:K1653"/>
    <mergeCell ref="K1650:K1651"/>
    <mergeCell ref="A1650:A1651"/>
    <mergeCell ref="B1650:B1651"/>
    <mergeCell ref="C1650:C1651"/>
    <mergeCell ref="G1648:G1649"/>
    <mergeCell ref="A1648:A1649"/>
    <mergeCell ref="E1648:E1649"/>
    <mergeCell ref="G1656:G1657"/>
    <mergeCell ref="F1652:F1653"/>
    <mergeCell ref="E1654:E1655"/>
    <mergeCell ref="F1654:F1655"/>
    <mergeCell ref="E1652:E1653"/>
    <mergeCell ref="G1654:G1655"/>
    <mergeCell ref="F1656:F1657"/>
    <mergeCell ref="E1656:E1657"/>
    <mergeCell ref="C1652:C1653"/>
    <mergeCell ref="C1654:C1655"/>
    <mergeCell ref="F1648:F1649"/>
    <mergeCell ref="B1648:B1649"/>
    <mergeCell ref="C1648:C1649"/>
    <mergeCell ref="M1654:M1655"/>
    <mergeCell ref="H1654:H1655"/>
    <mergeCell ref="K1654:K1655"/>
    <mergeCell ref="I1654:I1655"/>
    <mergeCell ref="M1650:M1651"/>
    <mergeCell ref="H1652:H1653"/>
    <mergeCell ref="M1652:M1653"/>
    <mergeCell ref="I1652:I1653"/>
    <mergeCell ref="I1650:I1651"/>
    <mergeCell ref="E1650:E1651"/>
    <mergeCell ref="F1650:F1651"/>
    <mergeCell ref="G1650:G1651"/>
    <mergeCell ref="G1652:G1653"/>
    <mergeCell ref="A1656:A1657"/>
    <mergeCell ref="B1656:B1657"/>
    <mergeCell ref="C1656:C1657"/>
    <mergeCell ref="G1646:G1647"/>
    <mergeCell ref="G1642:G1643"/>
    <mergeCell ref="E1646:E1647"/>
    <mergeCell ref="F1646:F1647"/>
    <mergeCell ref="C1646:C1647"/>
    <mergeCell ref="A1646:A1647"/>
    <mergeCell ref="F1642:F1643"/>
    <mergeCell ref="A1642:A1643"/>
    <mergeCell ref="C1644:C1645"/>
    <mergeCell ref="B1642:B1643"/>
    <mergeCell ref="C1642:C1643"/>
    <mergeCell ref="E1642:E1643"/>
    <mergeCell ref="B1644:B1645"/>
    <mergeCell ref="A1644:A1645"/>
    <mergeCell ref="M1640:M1641"/>
    <mergeCell ref="H1642:H1643"/>
    <mergeCell ref="E1644:E1645"/>
    <mergeCell ref="F1644:F1645"/>
    <mergeCell ref="G1644:G1645"/>
    <mergeCell ref="K1642:K1643"/>
    <mergeCell ref="G1640:G1641"/>
    <mergeCell ref="F1640:F1641"/>
    <mergeCell ref="M1642:M1643"/>
    <mergeCell ref="H1640:H1641"/>
    <mergeCell ref="H1648:H1649"/>
    <mergeCell ref="M1644:M1645"/>
    <mergeCell ref="H1646:H1647"/>
    <mergeCell ref="K1644:K1645"/>
    <mergeCell ref="M1648:M1649"/>
    <mergeCell ref="K1648:K1649"/>
    <mergeCell ref="M1646:M1647"/>
    <mergeCell ref="H1644:H1645"/>
    <mergeCell ref="I1644:I1645"/>
    <mergeCell ref="I1648:I1649"/>
    <mergeCell ref="K1646:K1647"/>
    <mergeCell ref="M1630:M1631"/>
    <mergeCell ref="B1630:B1631"/>
    <mergeCell ref="C1630:C1631"/>
    <mergeCell ref="E1630:E1631"/>
    <mergeCell ref="F1630:F1631"/>
    <mergeCell ref="K1630:K1631"/>
    <mergeCell ref="H1630:H1631"/>
    <mergeCell ref="G1630:G1631"/>
    <mergeCell ref="F1628:F1629"/>
    <mergeCell ref="C1628:C1629"/>
    <mergeCell ref="E1632:E1633"/>
    <mergeCell ref="A1632:A1633"/>
    <mergeCell ref="B1632:B1633"/>
    <mergeCell ref="C1632:C1633"/>
    <mergeCell ref="A1630:A1631"/>
    <mergeCell ref="A1628:A1629"/>
    <mergeCell ref="B1628:B1629"/>
    <mergeCell ref="F1632:F1633"/>
    <mergeCell ref="G1632:G1633"/>
    <mergeCell ref="C1634:C1635"/>
    <mergeCell ref="E1634:E1635"/>
    <mergeCell ref="G1634:G1635"/>
    <mergeCell ref="M1632:M1633"/>
    <mergeCell ref="H1634:H1635"/>
    <mergeCell ref="H1632:H1633"/>
    <mergeCell ref="K1634:K1635"/>
    <mergeCell ref="M1634:M1635"/>
    <mergeCell ref="F1638:F1639"/>
    <mergeCell ref="C1640:C1641"/>
    <mergeCell ref="F1636:F1637"/>
    <mergeCell ref="C1636:C1637"/>
    <mergeCell ref="F1634:F1635"/>
    <mergeCell ref="E1640:E1641"/>
    <mergeCell ref="E1636:E1637"/>
    <mergeCell ref="M1638:M1639"/>
    <mergeCell ref="G1636:G1637"/>
    <mergeCell ref="M1636:M1637"/>
    <mergeCell ref="H1638:H1639"/>
    <mergeCell ref="H1636:H1637"/>
    <mergeCell ref="G1638:G1639"/>
    <mergeCell ref="A1638:A1639"/>
    <mergeCell ref="E1638:E1639"/>
    <mergeCell ref="B1638:B1639"/>
    <mergeCell ref="C1638:C1639"/>
    <mergeCell ref="B1640:B1641"/>
    <mergeCell ref="A1640:A1641"/>
    <mergeCell ref="A1634:A1635"/>
    <mergeCell ref="A1636:A1637"/>
    <mergeCell ref="B1636:B1637"/>
    <mergeCell ref="B1634:B1635"/>
    <mergeCell ref="I1632:I1633"/>
    <mergeCell ref="I1634:I1635"/>
    <mergeCell ref="K1632:K1633"/>
    <mergeCell ref="H1620:H1621"/>
    <mergeCell ref="C1620:C1621"/>
    <mergeCell ref="G1620:G1621"/>
    <mergeCell ref="E1620:E1621"/>
    <mergeCell ref="F1620:F1621"/>
    <mergeCell ref="A1618:A1619"/>
    <mergeCell ref="A1624:A1625"/>
    <mergeCell ref="M1620:M1621"/>
    <mergeCell ref="H1622:H1623"/>
    <mergeCell ref="A1622:A1623"/>
    <mergeCell ref="B1622:B1623"/>
    <mergeCell ref="C1622:C1623"/>
    <mergeCell ref="A1620:A1621"/>
    <mergeCell ref="G1622:G1623"/>
    <mergeCell ref="E1622:E1623"/>
    <mergeCell ref="F1622:F1623"/>
    <mergeCell ref="H1624:H1625"/>
    <mergeCell ref="M1622:M1623"/>
    <mergeCell ref="I1624:I1625"/>
    <mergeCell ref="G1624:G1625"/>
    <mergeCell ref="K1622:K1623"/>
    <mergeCell ref="E1628:E1629"/>
    <mergeCell ref="H1626:H1627"/>
    <mergeCell ref="E1624:E1625"/>
    <mergeCell ref="M1624:M1625"/>
    <mergeCell ref="K1626:K1627"/>
    <mergeCell ref="F1626:F1627"/>
    <mergeCell ref="E1626:E1627"/>
    <mergeCell ref="B1624:B1625"/>
    <mergeCell ref="C1624:C1625"/>
    <mergeCell ref="C1626:C1627"/>
    <mergeCell ref="B1626:B1627"/>
    <mergeCell ref="F1624:F1625"/>
    <mergeCell ref="G1626:G1627"/>
    <mergeCell ref="G1628:G1629"/>
    <mergeCell ref="M1628:M1629"/>
    <mergeCell ref="H1628:H1629"/>
    <mergeCell ref="K1628:K1629"/>
    <mergeCell ref="I1628:I1629"/>
    <mergeCell ref="M1626:M1627"/>
    <mergeCell ref="I1626:I1627"/>
    <mergeCell ref="A1626:A1627"/>
    <mergeCell ref="I1620:I1621"/>
    <mergeCell ref="I1622:I1623"/>
    <mergeCell ref="K1624:K1625"/>
    <mergeCell ref="K1618:K1619"/>
    <mergeCell ref="A1612:A1613"/>
    <mergeCell ref="A1610:A1611"/>
    <mergeCell ref="B1610:B1611"/>
    <mergeCell ref="C1608:C1609"/>
    <mergeCell ref="C1610:C1611"/>
    <mergeCell ref="A1608:A1609"/>
    <mergeCell ref="G1608:G1609"/>
    <mergeCell ref="H1608:H1609"/>
    <mergeCell ref="E1610:E1611"/>
    <mergeCell ref="B1612:B1613"/>
    <mergeCell ref="C1612:C1613"/>
    <mergeCell ref="E1612:E1613"/>
    <mergeCell ref="H1610:H1611"/>
    <mergeCell ref="G1612:G1613"/>
    <mergeCell ref="G1610:G1611"/>
    <mergeCell ref="F1610:F1611"/>
    <mergeCell ref="F1606:F1607"/>
    <mergeCell ref="F1608:F1609"/>
    <mergeCell ref="B1608:B1609"/>
    <mergeCell ref="E1608:E1609"/>
    <mergeCell ref="M1606:M1607"/>
    <mergeCell ref="I1606:I1607"/>
    <mergeCell ref="G1606:G1607"/>
    <mergeCell ref="H1606:H1607"/>
    <mergeCell ref="M1608:M1609"/>
    <mergeCell ref="I1608:I1609"/>
    <mergeCell ref="M1618:M1619"/>
    <mergeCell ref="H1618:H1619"/>
    <mergeCell ref="K1616:K1617"/>
    <mergeCell ref="G1616:G1617"/>
    <mergeCell ref="H1616:H1617"/>
    <mergeCell ref="M1616:M1617"/>
    <mergeCell ref="I1616:I1617"/>
    <mergeCell ref="I1618:I1619"/>
    <mergeCell ref="F1612:F1613"/>
    <mergeCell ref="M1612:M1613"/>
    <mergeCell ref="M1610:M1611"/>
    <mergeCell ref="H1612:H1613"/>
    <mergeCell ref="K1610:K1611"/>
    <mergeCell ref="I1610:I1611"/>
    <mergeCell ref="B1614:B1615"/>
    <mergeCell ref="C1614:C1615"/>
    <mergeCell ref="B1616:B1617"/>
    <mergeCell ref="F1618:F1619"/>
    <mergeCell ref="E1616:E1617"/>
    <mergeCell ref="G1618:G1619"/>
    <mergeCell ref="C1616:C1617"/>
    <mergeCell ref="B1618:B1619"/>
    <mergeCell ref="C1618:C1619"/>
    <mergeCell ref="E1618:E1619"/>
    <mergeCell ref="A1616:A1617"/>
    <mergeCell ref="F1616:F1617"/>
    <mergeCell ref="M1614:M1615"/>
    <mergeCell ref="K1614:K1615"/>
    <mergeCell ref="H1614:H1615"/>
    <mergeCell ref="I1614:I1615"/>
    <mergeCell ref="E1614:E1615"/>
    <mergeCell ref="F1614:F1615"/>
    <mergeCell ref="G1614:G1615"/>
    <mergeCell ref="A1614:A1615"/>
    <mergeCell ref="A1602:A1603"/>
    <mergeCell ref="C1602:C1603"/>
    <mergeCell ref="B1602:B1603"/>
    <mergeCell ref="E1602:E1603"/>
    <mergeCell ref="G1600:G1601"/>
    <mergeCell ref="A1600:A1601"/>
    <mergeCell ref="E1600:E1601"/>
    <mergeCell ref="M1602:M1603"/>
    <mergeCell ref="F1602:F1603"/>
    <mergeCell ref="B1600:B1601"/>
    <mergeCell ref="C1600:C1601"/>
    <mergeCell ref="F1600:F1601"/>
    <mergeCell ref="H1600:H1601"/>
    <mergeCell ref="M1600:M1601"/>
    <mergeCell ref="K1600:K1601"/>
    <mergeCell ref="F1604:F1605"/>
    <mergeCell ref="M1604:M1605"/>
    <mergeCell ref="G1602:G1603"/>
    <mergeCell ref="G1604:G1605"/>
    <mergeCell ref="I1604:I1605"/>
    <mergeCell ref="H1602:H1603"/>
    <mergeCell ref="I1602:I1603"/>
    <mergeCell ref="K1602:K1603"/>
    <mergeCell ref="H1604:H1605"/>
    <mergeCell ref="K1604:K1605"/>
    <mergeCell ref="A1604:A1605"/>
    <mergeCell ref="B1604:B1605"/>
    <mergeCell ref="C1604:C1605"/>
    <mergeCell ref="C1606:C1607"/>
    <mergeCell ref="E1604:E1605"/>
    <mergeCell ref="E1606:E1607"/>
    <mergeCell ref="B1606:B1607"/>
    <mergeCell ref="A1606:A1607"/>
    <mergeCell ref="A1594:A1595"/>
    <mergeCell ref="A1592:A1593"/>
    <mergeCell ref="C1588:C1589"/>
    <mergeCell ref="B1588:B1589"/>
    <mergeCell ref="E1588:E1589"/>
    <mergeCell ref="K1592:K1593"/>
    <mergeCell ref="A1590:A1591"/>
    <mergeCell ref="B1590:B1591"/>
    <mergeCell ref="E1590:E1591"/>
    <mergeCell ref="C1590:C1591"/>
    <mergeCell ref="F1590:F1591"/>
    <mergeCell ref="G1590:G1591"/>
    <mergeCell ref="K1594:K1595"/>
    <mergeCell ref="H1594:H1595"/>
    <mergeCell ref="M1594:M1595"/>
    <mergeCell ref="B1592:B1593"/>
    <mergeCell ref="C1592:C1593"/>
    <mergeCell ref="M1592:M1593"/>
    <mergeCell ref="E1592:E1593"/>
    <mergeCell ref="G1592:G1593"/>
    <mergeCell ref="F1592:F1593"/>
    <mergeCell ref="H1592:H1593"/>
    <mergeCell ref="G1594:G1595"/>
    <mergeCell ref="F1594:F1595"/>
    <mergeCell ref="F1596:F1597"/>
    <mergeCell ref="G1596:G1597"/>
    <mergeCell ref="C1596:C1597"/>
    <mergeCell ref="I1592:I1593"/>
    <mergeCell ref="I1594:I1595"/>
    <mergeCell ref="A1596:A1597"/>
    <mergeCell ref="E1596:E1597"/>
    <mergeCell ref="B1594:B1595"/>
    <mergeCell ref="B1598:B1599"/>
    <mergeCell ref="B1596:B1597"/>
    <mergeCell ref="A1598:A1599"/>
    <mergeCell ref="C1594:C1595"/>
    <mergeCell ref="E1594:E1595"/>
    <mergeCell ref="C1598:C1599"/>
    <mergeCell ref="M1598:M1599"/>
    <mergeCell ref="I1596:I1597"/>
    <mergeCell ref="H1598:H1599"/>
    <mergeCell ref="K1596:K1597"/>
    <mergeCell ref="K1598:K1599"/>
    <mergeCell ref="H1596:H1597"/>
    <mergeCell ref="M1596:M1597"/>
    <mergeCell ref="E1598:E1599"/>
    <mergeCell ref="F1598:F1599"/>
    <mergeCell ref="G1598:G1599"/>
    <mergeCell ref="I1588:I1589"/>
    <mergeCell ref="K1588:K1589"/>
    <mergeCell ref="G1584:G1585"/>
    <mergeCell ref="B1586:B1587"/>
    <mergeCell ref="E1584:E1585"/>
    <mergeCell ref="F1584:F1585"/>
    <mergeCell ref="E1586:E1587"/>
    <mergeCell ref="B1582:B1583"/>
    <mergeCell ref="F1582:F1583"/>
    <mergeCell ref="C1582:C1583"/>
    <mergeCell ref="E1582:E1583"/>
    <mergeCell ref="C1584:C1585"/>
    <mergeCell ref="G1586:G1587"/>
    <mergeCell ref="G1588:G1589"/>
    <mergeCell ref="H1586:H1587"/>
    <mergeCell ref="A1582:A1583"/>
    <mergeCell ref="A1588:A1589"/>
    <mergeCell ref="A1586:A1587"/>
    <mergeCell ref="A1584:A1585"/>
    <mergeCell ref="C1586:C1587"/>
    <mergeCell ref="B1584:B1585"/>
    <mergeCell ref="M1584:M1585"/>
    <mergeCell ref="M1586:M1587"/>
    <mergeCell ref="I1584:I1585"/>
    <mergeCell ref="H1584:H1585"/>
    <mergeCell ref="K1584:K1585"/>
    <mergeCell ref="K1586:K1587"/>
    <mergeCell ref="M1590:M1591"/>
    <mergeCell ref="H1590:H1591"/>
    <mergeCell ref="M1588:M1589"/>
    <mergeCell ref="K1590:K1591"/>
    <mergeCell ref="I1590:I1591"/>
    <mergeCell ref="I1586:I1587"/>
    <mergeCell ref="H1588:H1589"/>
    <mergeCell ref="F1588:F1589"/>
    <mergeCell ref="F1586:F1587"/>
    <mergeCell ref="M1578:M1579"/>
    <mergeCell ref="I1578:I1579"/>
    <mergeCell ref="G1578:G1579"/>
    <mergeCell ref="F1578:F1579"/>
    <mergeCell ref="I1572:I1573"/>
    <mergeCell ref="K1572:K1573"/>
    <mergeCell ref="G1576:G1577"/>
    <mergeCell ref="M1572:M1573"/>
    <mergeCell ref="K1578:K1579"/>
    <mergeCell ref="H1578:H1579"/>
    <mergeCell ref="E1578:E1579"/>
    <mergeCell ref="A1580:A1581"/>
    <mergeCell ref="C1580:C1581"/>
    <mergeCell ref="E1580:E1581"/>
    <mergeCell ref="F1580:F1581"/>
    <mergeCell ref="B1580:B1581"/>
    <mergeCell ref="E1574:E1575"/>
    <mergeCell ref="F1574:F1575"/>
    <mergeCell ref="A1576:A1577"/>
    <mergeCell ref="A1574:A1575"/>
    <mergeCell ref="A1578:A1579"/>
    <mergeCell ref="M1580:M1581"/>
    <mergeCell ref="K1576:K1577"/>
    <mergeCell ref="K1574:K1575"/>
    <mergeCell ref="B1578:B1579"/>
    <mergeCell ref="C1578:C1579"/>
    <mergeCell ref="H1582:H1583"/>
    <mergeCell ref="I1582:I1583"/>
    <mergeCell ref="G1580:G1581"/>
    <mergeCell ref="I1580:I1581"/>
    <mergeCell ref="H1580:H1581"/>
    <mergeCell ref="K1580:K1581"/>
    <mergeCell ref="G1582:G1583"/>
    <mergeCell ref="K1582:K1583"/>
    <mergeCell ref="M1582:M1583"/>
    <mergeCell ref="I1576:I1577"/>
    <mergeCell ref="I1574:I1575"/>
    <mergeCell ref="A1566:A1567"/>
    <mergeCell ref="H1564:H1565"/>
    <mergeCell ref="H1566:H1567"/>
    <mergeCell ref="G1566:G1567"/>
    <mergeCell ref="E1566:E1567"/>
    <mergeCell ref="M1566:M1567"/>
    <mergeCell ref="K1566:K1567"/>
    <mergeCell ref="M1564:M1565"/>
    <mergeCell ref="I1564:I1565"/>
    <mergeCell ref="I1566:I1567"/>
    <mergeCell ref="H1568:H1569"/>
    <mergeCell ref="F1566:F1567"/>
    <mergeCell ref="B1568:B1569"/>
    <mergeCell ref="C1568:C1569"/>
    <mergeCell ref="B1566:B1567"/>
    <mergeCell ref="C1566:C1567"/>
    <mergeCell ref="E1568:E1569"/>
    <mergeCell ref="F1568:F1569"/>
    <mergeCell ref="G1568:G1569"/>
    <mergeCell ref="A1572:A1573"/>
    <mergeCell ref="B1572:B1573"/>
    <mergeCell ref="A1570:A1571"/>
    <mergeCell ref="A1568:A1569"/>
    <mergeCell ref="F1570:F1571"/>
    <mergeCell ref="M1568:M1569"/>
    <mergeCell ref="K1570:K1571"/>
    <mergeCell ref="K1568:K1569"/>
    <mergeCell ref="M1570:M1571"/>
    <mergeCell ref="H1570:H1571"/>
    <mergeCell ref="G1570:G1571"/>
    <mergeCell ref="B1570:B1571"/>
    <mergeCell ref="E1576:E1577"/>
    <mergeCell ref="F1576:F1577"/>
    <mergeCell ref="C1570:C1571"/>
    <mergeCell ref="E1570:E1571"/>
    <mergeCell ref="C1572:C1573"/>
    <mergeCell ref="B1576:B1577"/>
    <mergeCell ref="B1574:B1575"/>
    <mergeCell ref="C1576:C1577"/>
    <mergeCell ref="H1574:H1575"/>
    <mergeCell ref="M1574:M1575"/>
    <mergeCell ref="M1576:M1577"/>
    <mergeCell ref="C1574:C1575"/>
    <mergeCell ref="H1576:H1577"/>
    <mergeCell ref="E1572:E1573"/>
    <mergeCell ref="F1572:F1573"/>
    <mergeCell ref="G1572:G1573"/>
    <mergeCell ref="G1574:G1575"/>
    <mergeCell ref="H1572:H1573"/>
    <mergeCell ref="I1568:I1569"/>
    <mergeCell ref="I1570:I1571"/>
    <mergeCell ref="M1558:M1559"/>
    <mergeCell ref="K1554:K1555"/>
    <mergeCell ref="H1554:H1555"/>
    <mergeCell ref="M1556:M1557"/>
    <mergeCell ref="H1558:H1559"/>
    <mergeCell ref="A1558:A1559"/>
    <mergeCell ref="E1560:E1561"/>
    <mergeCell ref="F1560:F1561"/>
    <mergeCell ref="E1558:E1559"/>
    <mergeCell ref="F1558:F1559"/>
    <mergeCell ref="K1558:K1559"/>
    <mergeCell ref="G1558:G1559"/>
    <mergeCell ref="B1558:B1559"/>
    <mergeCell ref="C1558:C1559"/>
    <mergeCell ref="I1558:I1559"/>
    <mergeCell ref="B1564:B1565"/>
    <mergeCell ref="C1564:C1565"/>
    <mergeCell ref="A1560:A1561"/>
    <mergeCell ref="B1560:B1561"/>
    <mergeCell ref="C1560:C1561"/>
    <mergeCell ref="A1564:A1565"/>
    <mergeCell ref="H1560:H1561"/>
    <mergeCell ref="A1562:A1563"/>
    <mergeCell ref="G1562:G1563"/>
    <mergeCell ref="B1562:B1563"/>
    <mergeCell ref="C1562:C1563"/>
    <mergeCell ref="F1562:F1563"/>
    <mergeCell ref="E1562:E1563"/>
    <mergeCell ref="G1560:G1561"/>
    <mergeCell ref="M1562:M1563"/>
    <mergeCell ref="G1564:G1565"/>
    <mergeCell ref="E1564:E1565"/>
    <mergeCell ref="F1564:F1565"/>
    <mergeCell ref="M1560:M1561"/>
    <mergeCell ref="H1562:H1563"/>
    <mergeCell ref="K1564:K1565"/>
    <mergeCell ref="K1560:K1561"/>
    <mergeCell ref="K1562:K1563"/>
    <mergeCell ref="I1560:I1561"/>
    <mergeCell ref="I1562:I1563"/>
    <mergeCell ref="I1554:I1555"/>
    <mergeCell ref="A1554:A1555"/>
    <mergeCell ref="B1550:B1551"/>
    <mergeCell ref="G1554:G1555"/>
    <mergeCell ref="F1552:F1553"/>
    <mergeCell ref="E1552:E1553"/>
    <mergeCell ref="F1550:F1551"/>
    <mergeCell ref="A1556:A1557"/>
    <mergeCell ref="G1556:G1557"/>
    <mergeCell ref="B1556:B1557"/>
    <mergeCell ref="C1556:C1557"/>
    <mergeCell ref="E1556:E1557"/>
    <mergeCell ref="F1556:F1557"/>
    <mergeCell ref="M1550:M1551"/>
    <mergeCell ref="G1550:G1551"/>
    <mergeCell ref="K1550:K1551"/>
    <mergeCell ref="I1550:I1551"/>
    <mergeCell ref="I1548:I1549"/>
    <mergeCell ref="H1550:H1551"/>
    <mergeCell ref="G1548:G1549"/>
    <mergeCell ref="K1548:K1549"/>
    <mergeCell ref="H1548:H1549"/>
    <mergeCell ref="M1548:M1549"/>
    <mergeCell ref="H1556:H1557"/>
    <mergeCell ref="K1556:K1557"/>
    <mergeCell ref="I1556:I1557"/>
    <mergeCell ref="B1554:B1555"/>
    <mergeCell ref="G1552:G1553"/>
    <mergeCell ref="B1552:B1553"/>
    <mergeCell ref="C1552:C1553"/>
    <mergeCell ref="C1554:C1555"/>
    <mergeCell ref="F1554:F1555"/>
    <mergeCell ref="E1554:E1555"/>
    <mergeCell ref="M1552:M1553"/>
    <mergeCell ref="H1552:H1553"/>
    <mergeCell ref="K1552:K1553"/>
    <mergeCell ref="I1552:I1553"/>
    <mergeCell ref="M1554:M1555"/>
    <mergeCell ref="H1544:H1545"/>
    <mergeCell ref="G1544:G1545"/>
    <mergeCell ref="C1544:C1545"/>
    <mergeCell ref="B1540:B1541"/>
    <mergeCell ref="C1540:C1541"/>
    <mergeCell ref="F1540:F1541"/>
    <mergeCell ref="E1540:E1541"/>
    <mergeCell ref="G1542:G1543"/>
    <mergeCell ref="E1542:E1543"/>
    <mergeCell ref="G1540:G1541"/>
    <mergeCell ref="F1544:F1545"/>
    <mergeCell ref="E1546:E1547"/>
    <mergeCell ref="G1546:G1547"/>
    <mergeCell ref="F1546:F1547"/>
    <mergeCell ref="A1546:A1547"/>
    <mergeCell ref="A1544:A1545"/>
    <mergeCell ref="B1546:B1547"/>
    <mergeCell ref="B1544:B1545"/>
    <mergeCell ref="A1542:A1543"/>
    <mergeCell ref="B1542:B1543"/>
    <mergeCell ref="C1542:C1543"/>
    <mergeCell ref="C1546:C1547"/>
    <mergeCell ref="E1544:E1545"/>
    <mergeCell ref="A1552:A1553"/>
    <mergeCell ref="A1550:A1551"/>
    <mergeCell ref="E1550:E1551"/>
    <mergeCell ref="C1550:C1551"/>
    <mergeCell ref="A1548:A1549"/>
    <mergeCell ref="F1548:F1549"/>
    <mergeCell ref="B1548:B1549"/>
    <mergeCell ref="E1548:E1549"/>
    <mergeCell ref="C1548:C1549"/>
    <mergeCell ref="M1546:M1547"/>
    <mergeCell ref="H1542:H1543"/>
    <mergeCell ref="M1544:M1545"/>
    <mergeCell ref="H1546:H1547"/>
    <mergeCell ref="I1546:I1547"/>
    <mergeCell ref="M1542:M1543"/>
    <mergeCell ref="I1544:I1545"/>
    <mergeCell ref="I1542:I1543"/>
    <mergeCell ref="K1542:K1543"/>
    <mergeCell ref="K1544:K1545"/>
    <mergeCell ref="K1546:K1547"/>
    <mergeCell ref="H1538:H1539"/>
    <mergeCell ref="G1538:G1539"/>
    <mergeCell ref="H1536:H1537"/>
    <mergeCell ref="G1536:G1537"/>
    <mergeCell ref="F1536:F1537"/>
    <mergeCell ref="C1536:C1537"/>
    <mergeCell ref="A1532:A1533"/>
    <mergeCell ref="F1538:F1539"/>
    <mergeCell ref="E1538:E1539"/>
    <mergeCell ref="A1534:A1535"/>
    <mergeCell ref="A1538:A1539"/>
    <mergeCell ref="B1538:B1539"/>
    <mergeCell ref="F1534:F1535"/>
    <mergeCell ref="F1532:F1533"/>
    <mergeCell ref="B1532:B1533"/>
    <mergeCell ref="C1534:C1535"/>
    <mergeCell ref="A1540:A1541"/>
    <mergeCell ref="E1534:E1535"/>
    <mergeCell ref="E1536:E1537"/>
    <mergeCell ref="C1538:C1539"/>
    <mergeCell ref="A1536:A1537"/>
    <mergeCell ref="B1536:B1537"/>
    <mergeCell ref="B1534:B1535"/>
    <mergeCell ref="F1542:F1543"/>
    <mergeCell ref="M1540:M1541"/>
    <mergeCell ref="I1540:I1541"/>
    <mergeCell ref="K1540:K1541"/>
    <mergeCell ref="H1540:H1541"/>
    <mergeCell ref="M1536:M1537"/>
    <mergeCell ref="I1536:I1537"/>
    <mergeCell ref="I1538:I1539"/>
    <mergeCell ref="M1538:M1539"/>
    <mergeCell ref="K1538:K1539"/>
    <mergeCell ref="I1534:I1535"/>
    <mergeCell ref="K1536:K1537"/>
    <mergeCell ref="B1528:B1529"/>
    <mergeCell ref="C1528:C1529"/>
    <mergeCell ref="G1524:G1525"/>
    <mergeCell ref="G1528:G1529"/>
    <mergeCell ref="M1526:M1527"/>
    <mergeCell ref="H1528:H1529"/>
    <mergeCell ref="K1528:K1529"/>
    <mergeCell ref="K1524:K1525"/>
    <mergeCell ref="A1526:A1527"/>
    <mergeCell ref="B1526:B1527"/>
    <mergeCell ref="E1526:E1527"/>
    <mergeCell ref="F1526:F1527"/>
    <mergeCell ref="M1528:M1529"/>
    <mergeCell ref="A1524:A1525"/>
    <mergeCell ref="C1524:C1525"/>
    <mergeCell ref="H1524:H1525"/>
    <mergeCell ref="B1524:B1525"/>
    <mergeCell ref="E1524:E1525"/>
    <mergeCell ref="H1530:H1531"/>
    <mergeCell ref="I1528:I1529"/>
    <mergeCell ref="E1528:E1529"/>
    <mergeCell ref="F1528:F1529"/>
    <mergeCell ref="E1530:E1531"/>
    <mergeCell ref="H1526:H1527"/>
    <mergeCell ref="G1534:G1535"/>
    <mergeCell ref="M1530:M1531"/>
    <mergeCell ref="H1532:H1533"/>
    <mergeCell ref="K1532:K1533"/>
    <mergeCell ref="K1534:K1535"/>
    <mergeCell ref="I1530:I1531"/>
    <mergeCell ref="M1532:M1533"/>
    <mergeCell ref="I1532:I1533"/>
    <mergeCell ref="M1534:M1535"/>
    <mergeCell ref="H1534:H1535"/>
    <mergeCell ref="C1532:C1533"/>
    <mergeCell ref="A1528:A1529"/>
    <mergeCell ref="G1530:G1531"/>
    <mergeCell ref="A1530:A1531"/>
    <mergeCell ref="F1530:F1531"/>
    <mergeCell ref="E1532:E1533"/>
    <mergeCell ref="G1532:G1533"/>
    <mergeCell ref="B1530:B1531"/>
    <mergeCell ref="C1530:C1531"/>
    <mergeCell ref="K1530:K1531"/>
    <mergeCell ref="K1526:K1527"/>
    <mergeCell ref="M1520:M1521"/>
    <mergeCell ref="M1514:M1515"/>
    <mergeCell ref="H1516:H1517"/>
    <mergeCell ref="K1516:K1517"/>
    <mergeCell ref="G1514:G1515"/>
    <mergeCell ref="K1514:K1515"/>
    <mergeCell ref="M1516:M1517"/>
    <mergeCell ref="I1516:I1517"/>
    <mergeCell ref="A1522:A1523"/>
    <mergeCell ref="A1520:A1521"/>
    <mergeCell ref="A1518:A1519"/>
    <mergeCell ref="B1516:B1517"/>
    <mergeCell ref="B1522:B1523"/>
    <mergeCell ref="M1522:M1523"/>
    <mergeCell ref="H1522:H1523"/>
    <mergeCell ref="I1522:I1523"/>
    <mergeCell ref="H1520:H1521"/>
    <mergeCell ref="I1520:I1521"/>
    <mergeCell ref="B1520:B1521"/>
    <mergeCell ref="K1520:K1521"/>
    <mergeCell ref="M1518:M1519"/>
    <mergeCell ref="K1518:K1519"/>
    <mergeCell ref="H1518:H1519"/>
    <mergeCell ref="G1518:G1519"/>
    <mergeCell ref="C1520:C1521"/>
    <mergeCell ref="F1520:F1521"/>
    <mergeCell ref="E1518:E1519"/>
    <mergeCell ref="I1518:I1519"/>
    <mergeCell ref="I1524:I1525"/>
    <mergeCell ref="I1526:I1527"/>
    <mergeCell ref="C1526:C1527"/>
    <mergeCell ref="G1522:G1523"/>
    <mergeCell ref="E1520:E1521"/>
    <mergeCell ref="C1522:C1523"/>
    <mergeCell ref="E1522:E1523"/>
    <mergeCell ref="G1520:G1521"/>
    <mergeCell ref="F1522:F1523"/>
    <mergeCell ref="G1526:G1527"/>
    <mergeCell ref="F1524:F1525"/>
    <mergeCell ref="M1524:M1525"/>
    <mergeCell ref="M1512:M1513"/>
    <mergeCell ref="E1512:E1513"/>
    <mergeCell ref="I1512:I1513"/>
    <mergeCell ref="H1512:H1513"/>
    <mergeCell ref="K1512:K1513"/>
    <mergeCell ref="B1510:B1511"/>
    <mergeCell ref="C1510:C1511"/>
    <mergeCell ref="H1510:H1511"/>
    <mergeCell ref="E1510:E1511"/>
    <mergeCell ref="F1510:F1511"/>
    <mergeCell ref="G1508:G1509"/>
    <mergeCell ref="F1516:F1517"/>
    <mergeCell ref="C1516:C1517"/>
    <mergeCell ref="A1514:A1515"/>
    <mergeCell ref="A1508:A1509"/>
    <mergeCell ref="F1512:F1513"/>
    <mergeCell ref="A1510:A1511"/>
    <mergeCell ref="E1508:E1509"/>
    <mergeCell ref="A1516:A1517"/>
    <mergeCell ref="G1510:G1511"/>
    <mergeCell ref="B1518:B1519"/>
    <mergeCell ref="C1518:C1519"/>
    <mergeCell ref="B1514:B1515"/>
    <mergeCell ref="C1514:C1515"/>
    <mergeCell ref="E1516:E1517"/>
    <mergeCell ref="F1518:F1519"/>
    <mergeCell ref="A1512:A1513"/>
    <mergeCell ref="G1516:G1517"/>
    <mergeCell ref="E1514:E1515"/>
    <mergeCell ref="F1514:F1515"/>
    <mergeCell ref="H1514:H1515"/>
    <mergeCell ref="B1512:B1513"/>
    <mergeCell ref="C1512:C1513"/>
    <mergeCell ref="G1512:G1513"/>
    <mergeCell ref="I1510:I1511"/>
    <mergeCell ref="E1506:E1507"/>
    <mergeCell ref="F1506:F1507"/>
    <mergeCell ref="C1504:C1505"/>
    <mergeCell ref="A1500:A1501"/>
    <mergeCell ref="B1502:B1503"/>
    <mergeCell ref="E1500:E1501"/>
    <mergeCell ref="A1504:A1505"/>
    <mergeCell ref="F1500:F1501"/>
    <mergeCell ref="A1506:A1507"/>
    <mergeCell ref="B1504:B1505"/>
    <mergeCell ref="H1502:H1503"/>
    <mergeCell ref="F1504:F1505"/>
    <mergeCell ref="G1506:G1507"/>
    <mergeCell ref="H1500:H1501"/>
    <mergeCell ref="C1506:C1507"/>
    <mergeCell ref="C1502:C1503"/>
    <mergeCell ref="M1510:M1511"/>
    <mergeCell ref="K1504:K1505"/>
    <mergeCell ref="G1502:G1503"/>
    <mergeCell ref="B1508:B1509"/>
    <mergeCell ref="F1502:F1503"/>
    <mergeCell ref="E1504:E1505"/>
    <mergeCell ref="B1506:B1507"/>
    <mergeCell ref="F1508:F1509"/>
    <mergeCell ref="C1508:C1509"/>
    <mergeCell ref="M1504:M1505"/>
    <mergeCell ref="M1508:M1509"/>
    <mergeCell ref="I1508:I1509"/>
    <mergeCell ref="H1508:H1509"/>
    <mergeCell ref="H1506:H1507"/>
    <mergeCell ref="G1504:G1505"/>
    <mergeCell ref="M1506:M1507"/>
    <mergeCell ref="I1506:I1507"/>
    <mergeCell ref="H1504:H1505"/>
    <mergeCell ref="I1502:I1503"/>
    <mergeCell ref="I1500:I1501"/>
    <mergeCell ref="K1506:K1507"/>
    <mergeCell ref="M1494:M1495"/>
    <mergeCell ref="G1498:G1499"/>
    <mergeCell ref="H1494:H1495"/>
    <mergeCell ref="I1496:I1497"/>
    <mergeCell ref="I1498:I1499"/>
    <mergeCell ref="G1494:G1495"/>
    <mergeCell ref="M1496:M1497"/>
    <mergeCell ref="G1492:G1493"/>
    <mergeCell ref="G1496:G1497"/>
    <mergeCell ref="H1496:H1497"/>
    <mergeCell ref="A1492:A1493"/>
    <mergeCell ref="B1492:B1493"/>
    <mergeCell ref="C1492:C1493"/>
    <mergeCell ref="H1492:H1493"/>
    <mergeCell ref="F1492:F1493"/>
    <mergeCell ref="B1494:B1495"/>
    <mergeCell ref="C1494:C1495"/>
    <mergeCell ref="E1494:E1495"/>
    <mergeCell ref="F1494:F1495"/>
    <mergeCell ref="E1496:E1497"/>
    <mergeCell ref="E1498:E1499"/>
    <mergeCell ref="C1498:C1499"/>
    <mergeCell ref="A1496:A1497"/>
    <mergeCell ref="A1494:A1495"/>
    <mergeCell ref="F1496:F1497"/>
    <mergeCell ref="B1496:B1497"/>
    <mergeCell ref="F1498:F1499"/>
    <mergeCell ref="M1502:M1503"/>
    <mergeCell ref="G1500:G1501"/>
    <mergeCell ref="C1496:C1497"/>
    <mergeCell ref="M1498:M1499"/>
    <mergeCell ref="H1498:H1499"/>
    <mergeCell ref="M1500:M1501"/>
    <mergeCell ref="C1500:C1501"/>
    <mergeCell ref="E1502:E1503"/>
    <mergeCell ref="A1502:A1503"/>
    <mergeCell ref="B1500:B1501"/>
    <mergeCell ref="B1498:B1499"/>
    <mergeCell ref="A1498:A1499"/>
    <mergeCell ref="I1492:I1493"/>
    <mergeCell ref="K1496:K1497"/>
    <mergeCell ref="K1494:K1495"/>
    <mergeCell ref="A1486:A1487"/>
    <mergeCell ref="B1486:B1487"/>
    <mergeCell ref="E1486:E1487"/>
    <mergeCell ref="K1480:K1481"/>
    <mergeCell ref="I1480:I1481"/>
    <mergeCell ref="A1482:A1483"/>
    <mergeCell ref="B1482:B1483"/>
    <mergeCell ref="C1482:C1483"/>
    <mergeCell ref="C1486:C1487"/>
    <mergeCell ref="F1486:F1487"/>
    <mergeCell ref="E1492:E1493"/>
    <mergeCell ref="E1490:E1491"/>
    <mergeCell ref="C1488:C1489"/>
    <mergeCell ref="F1490:F1491"/>
    <mergeCell ref="E1488:E1489"/>
    <mergeCell ref="A1490:A1491"/>
    <mergeCell ref="A1488:A1489"/>
    <mergeCell ref="F1488:F1489"/>
    <mergeCell ref="B1490:B1491"/>
    <mergeCell ref="C1490:C1491"/>
    <mergeCell ref="B1488:B1489"/>
    <mergeCell ref="M1486:M1487"/>
    <mergeCell ref="H1486:H1487"/>
    <mergeCell ref="G1486:G1487"/>
    <mergeCell ref="K1492:K1493"/>
    <mergeCell ref="M1488:M1489"/>
    <mergeCell ref="H1490:H1491"/>
    <mergeCell ref="I1486:I1487"/>
    <mergeCell ref="G1488:G1489"/>
    <mergeCell ref="H1488:H1489"/>
    <mergeCell ref="I1490:I1491"/>
    <mergeCell ref="M1490:M1491"/>
    <mergeCell ref="G1490:G1491"/>
    <mergeCell ref="M1492:M1493"/>
    <mergeCell ref="I1482:I1483"/>
    <mergeCell ref="M1478:M1479"/>
    <mergeCell ref="I1478:I1479"/>
    <mergeCell ref="H1478:H1479"/>
    <mergeCell ref="G1476:G1477"/>
    <mergeCell ref="H1476:H1477"/>
    <mergeCell ref="K1478:K1479"/>
    <mergeCell ref="A1480:A1481"/>
    <mergeCell ref="A1478:A1479"/>
    <mergeCell ref="F1478:F1479"/>
    <mergeCell ref="B1478:B1479"/>
    <mergeCell ref="M1476:M1477"/>
    <mergeCell ref="K1476:K1477"/>
    <mergeCell ref="C1478:C1479"/>
    <mergeCell ref="F1476:F1477"/>
    <mergeCell ref="E1478:E1479"/>
    <mergeCell ref="C1476:C1477"/>
    <mergeCell ref="F1484:F1485"/>
    <mergeCell ref="E1484:E1485"/>
    <mergeCell ref="E1482:E1483"/>
    <mergeCell ref="G1478:G1479"/>
    <mergeCell ref="G1480:G1481"/>
    <mergeCell ref="C1484:C1485"/>
    <mergeCell ref="F1482:F1483"/>
    <mergeCell ref="M1480:M1481"/>
    <mergeCell ref="B1480:B1481"/>
    <mergeCell ref="C1480:C1481"/>
    <mergeCell ref="E1480:E1481"/>
    <mergeCell ref="F1480:F1481"/>
    <mergeCell ref="H1482:H1483"/>
    <mergeCell ref="H1480:H1481"/>
    <mergeCell ref="M1484:M1485"/>
    <mergeCell ref="M1482:M1483"/>
    <mergeCell ref="G1484:G1485"/>
    <mergeCell ref="K1482:K1483"/>
    <mergeCell ref="I1484:I1485"/>
    <mergeCell ref="H1484:H1485"/>
    <mergeCell ref="G1482:G1483"/>
    <mergeCell ref="K1484:K1485"/>
    <mergeCell ref="A1484:A1485"/>
    <mergeCell ref="B1484:B1485"/>
    <mergeCell ref="A1468:A1469"/>
    <mergeCell ref="B1468:B1469"/>
    <mergeCell ref="A1464:A1465"/>
    <mergeCell ref="A1466:A1467"/>
    <mergeCell ref="H1462:H1463"/>
    <mergeCell ref="H1464:H1465"/>
    <mergeCell ref="G1464:G1465"/>
    <mergeCell ref="E1464:E1465"/>
    <mergeCell ref="B1464:B1465"/>
    <mergeCell ref="C1464:C1465"/>
    <mergeCell ref="B1466:B1467"/>
    <mergeCell ref="M1466:M1467"/>
    <mergeCell ref="M1464:M1465"/>
    <mergeCell ref="E1468:E1469"/>
    <mergeCell ref="F1468:F1469"/>
    <mergeCell ref="M1468:M1469"/>
    <mergeCell ref="H1468:H1469"/>
    <mergeCell ref="K1464:K1465"/>
    <mergeCell ref="K1466:K1467"/>
    <mergeCell ref="K1468:K1469"/>
    <mergeCell ref="H1466:H1467"/>
    <mergeCell ref="G1466:G1467"/>
    <mergeCell ref="E1466:E1467"/>
    <mergeCell ref="F1464:F1465"/>
    <mergeCell ref="F1466:F1467"/>
    <mergeCell ref="C1466:C1467"/>
    <mergeCell ref="H1472:H1473"/>
    <mergeCell ref="G1472:G1473"/>
    <mergeCell ref="G1470:G1471"/>
    <mergeCell ref="E1472:E1473"/>
    <mergeCell ref="F1472:F1473"/>
    <mergeCell ref="G1468:G1469"/>
    <mergeCell ref="B1476:B1477"/>
    <mergeCell ref="A1474:A1475"/>
    <mergeCell ref="B1474:B1475"/>
    <mergeCell ref="A1476:A1477"/>
    <mergeCell ref="M1470:M1471"/>
    <mergeCell ref="G1474:G1475"/>
    <mergeCell ref="H1470:H1471"/>
    <mergeCell ref="I1470:I1471"/>
    <mergeCell ref="I1472:I1473"/>
    <mergeCell ref="I1474:I1475"/>
    <mergeCell ref="B1470:B1471"/>
    <mergeCell ref="C1470:C1471"/>
    <mergeCell ref="E1470:E1471"/>
    <mergeCell ref="F1470:F1471"/>
    <mergeCell ref="A1472:A1473"/>
    <mergeCell ref="B1472:B1473"/>
    <mergeCell ref="A1470:A1471"/>
    <mergeCell ref="M1472:M1473"/>
    <mergeCell ref="H1474:H1475"/>
    <mergeCell ref="I1476:I1477"/>
    <mergeCell ref="M1474:M1475"/>
    <mergeCell ref="C1468:C1469"/>
    <mergeCell ref="F1474:F1475"/>
    <mergeCell ref="C1472:C1473"/>
    <mergeCell ref="C1474:C1475"/>
    <mergeCell ref="E1474:E1475"/>
    <mergeCell ref="K1470:K1471"/>
    <mergeCell ref="E1476:E1477"/>
    <mergeCell ref="I1466:I1467"/>
    <mergeCell ref="I1468:I1469"/>
    <mergeCell ref="K1472:K1473"/>
    <mergeCell ref="K1474:K1475"/>
    <mergeCell ref="A1456:A1457"/>
    <mergeCell ref="F1454:F1455"/>
    <mergeCell ref="B1454:B1455"/>
    <mergeCell ref="C1454:C1455"/>
    <mergeCell ref="E1454:E1455"/>
    <mergeCell ref="B1456:B1457"/>
    <mergeCell ref="C1456:C1457"/>
    <mergeCell ref="E1456:E1457"/>
    <mergeCell ref="F1456:F1457"/>
    <mergeCell ref="G1454:G1455"/>
    <mergeCell ref="G1458:G1459"/>
    <mergeCell ref="H1458:H1459"/>
    <mergeCell ref="G1456:G1457"/>
    <mergeCell ref="M1452:M1453"/>
    <mergeCell ref="H1454:H1455"/>
    <mergeCell ref="K1452:K1453"/>
    <mergeCell ref="H1452:H1453"/>
    <mergeCell ref="K1454:K1455"/>
    <mergeCell ref="I1454:I1455"/>
    <mergeCell ref="M1456:M1457"/>
    <mergeCell ref="H1456:H1457"/>
    <mergeCell ref="K1456:K1457"/>
    <mergeCell ref="K1458:K1459"/>
    <mergeCell ref="M1460:M1461"/>
    <mergeCell ref="M1458:M1459"/>
    <mergeCell ref="K1460:K1461"/>
    <mergeCell ref="H1460:H1461"/>
    <mergeCell ref="I1460:I1461"/>
    <mergeCell ref="I1458:I1459"/>
    <mergeCell ref="A1462:A1463"/>
    <mergeCell ref="A1460:A1461"/>
    <mergeCell ref="G1462:G1463"/>
    <mergeCell ref="F1460:F1461"/>
    <mergeCell ref="B1460:B1461"/>
    <mergeCell ref="C1460:C1461"/>
    <mergeCell ref="G1460:G1461"/>
    <mergeCell ref="A1458:A1459"/>
    <mergeCell ref="B1458:B1459"/>
    <mergeCell ref="C1458:C1459"/>
    <mergeCell ref="E1458:E1459"/>
    <mergeCell ref="F1458:F1459"/>
    <mergeCell ref="E1460:E1461"/>
    <mergeCell ref="M1462:M1463"/>
    <mergeCell ref="B1462:B1463"/>
    <mergeCell ref="C1462:C1463"/>
    <mergeCell ref="E1462:E1463"/>
    <mergeCell ref="F1462:F1463"/>
    <mergeCell ref="K1462:K1463"/>
    <mergeCell ref="I1462:I1463"/>
    <mergeCell ref="I1456:I1457"/>
    <mergeCell ref="M1446:M1447"/>
    <mergeCell ref="H1446:H1447"/>
    <mergeCell ref="I1448:I1449"/>
    <mergeCell ref="G1446:G1447"/>
    <mergeCell ref="F1448:F1449"/>
    <mergeCell ref="K1448:K1449"/>
    <mergeCell ref="K1446:K1447"/>
    <mergeCell ref="H1450:H1451"/>
    <mergeCell ref="M1450:M1451"/>
    <mergeCell ref="H1448:H1449"/>
    <mergeCell ref="I1450:I1451"/>
    <mergeCell ref="M1448:M1449"/>
    <mergeCell ref="K1450:K1451"/>
    <mergeCell ref="G1452:G1453"/>
    <mergeCell ref="C1452:C1453"/>
    <mergeCell ref="G1450:G1451"/>
    <mergeCell ref="E1448:E1449"/>
    <mergeCell ref="G1448:G1449"/>
    <mergeCell ref="A1446:A1447"/>
    <mergeCell ref="B1446:B1447"/>
    <mergeCell ref="C1446:C1447"/>
    <mergeCell ref="E1446:E1447"/>
    <mergeCell ref="F1446:F1447"/>
    <mergeCell ref="A1448:A1449"/>
    <mergeCell ref="C1450:C1451"/>
    <mergeCell ref="E1450:E1451"/>
    <mergeCell ref="C1448:C1449"/>
    <mergeCell ref="B1448:B1449"/>
    <mergeCell ref="F1450:F1451"/>
    <mergeCell ref="B1450:B1451"/>
    <mergeCell ref="E1452:E1453"/>
    <mergeCell ref="F1452:F1453"/>
    <mergeCell ref="A1454:A1455"/>
    <mergeCell ref="A1452:A1453"/>
    <mergeCell ref="B1452:B1453"/>
    <mergeCell ref="A1450:A1451"/>
    <mergeCell ref="M1454:M1455"/>
    <mergeCell ref="A1438:A1439"/>
    <mergeCell ref="M1436:M1437"/>
    <mergeCell ref="K1436:K1437"/>
    <mergeCell ref="E1434:E1435"/>
    <mergeCell ref="E1432:E1433"/>
    <mergeCell ref="C1432:C1433"/>
    <mergeCell ref="M1434:M1435"/>
    <mergeCell ref="I1434:I1435"/>
    <mergeCell ref="I1438:I1439"/>
    <mergeCell ref="G1438:G1439"/>
    <mergeCell ref="A1434:A1435"/>
    <mergeCell ref="A1436:A1437"/>
    <mergeCell ref="B1436:B1437"/>
    <mergeCell ref="C1436:C1437"/>
    <mergeCell ref="B1434:B1435"/>
    <mergeCell ref="F1434:F1435"/>
    <mergeCell ref="B1442:B1443"/>
    <mergeCell ref="E1436:E1437"/>
    <mergeCell ref="F1436:F1437"/>
    <mergeCell ref="F1442:F1443"/>
    <mergeCell ref="C1444:C1445"/>
    <mergeCell ref="C1434:C1435"/>
    <mergeCell ref="M1438:M1439"/>
    <mergeCell ref="B1438:B1439"/>
    <mergeCell ref="C1438:C1439"/>
    <mergeCell ref="E1438:E1439"/>
    <mergeCell ref="F1438:F1439"/>
    <mergeCell ref="H1438:H1439"/>
    <mergeCell ref="K1438:K1439"/>
    <mergeCell ref="A1440:A1441"/>
    <mergeCell ref="C1440:C1441"/>
    <mergeCell ref="B1440:B1441"/>
    <mergeCell ref="I1440:I1441"/>
    <mergeCell ref="E1440:E1441"/>
    <mergeCell ref="F1440:F1441"/>
    <mergeCell ref="G1440:G1441"/>
    <mergeCell ref="M1440:M1441"/>
    <mergeCell ref="M1444:M1445"/>
    <mergeCell ref="H1440:H1441"/>
    <mergeCell ref="H1442:H1443"/>
    <mergeCell ref="M1442:M1443"/>
    <mergeCell ref="I1444:I1445"/>
    <mergeCell ref="K1442:K1443"/>
    <mergeCell ref="I1442:I1443"/>
    <mergeCell ref="K1440:K1441"/>
    <mergeCell ref="K1444:K1445"/>
    <mergeCell ref="H1444:H1445"/>
    <mergeCell ref="A1444:A1445"/>
    <mergeCell ref="E1442:E1443"/>
    <mergeCell ref="B1444:B1445"/>
    <mergeCell ref="E1444:E1445"/>
    <mergeCell ref="A1442:A1443"/>
    <mergeCell ref="G1444:G1445"/>
    <mergeCell ref="G1442:G1443"/>
    <mergeCell ref="F1444:F1445"/>
    <mergeCell ref="C1442:C1443"/>
    <mergeCell ref="C1428:C1429"/>
    <mergeCell ref="C1426:C1427"/>
    <mergeCell ref="E1428:E1429"/>
    <mergeCell ref="F1426:F1427"/>
    <mergeCell ref="G1430:G1431"/>
    <mergeCell ref="A1432:A1433"/>
    <mergeCell ref="A1430:A1431"/>
    <mergeCell ref="B1432:B1433"/>
    <mergeCell ref="B1428:B1429"/>
    <mergeCell ref="A1428:A1429"/>
    <mergeCell ref="C1430:C1431"/>
    <mergeCell ref="E1430:E1431"/>
    <mergeCell ref="F1430:F1431"/>
    <mergeCell ref="M1430:M1431"/>
    <mergeCell ref="G1428:G1429"/>
    <mergeCell ref="F1432:F1433"/>
    <mergeCell ref="B1430:B1431"/>
    <mergeCell ref="H1432:H1433"/>
    <mergeCell ref="F1428:F1429"/>
    <mergeCell ref="M1428:M1429"/>
    <mergeCell ref="H1430:H1431"/>
    <mergeCell ref="H1428:H1429"/>
    <mergeCell ref="K1428:K1429"/>
    <mergeCell ref="K1432:K1433"/>
    <mergeCell ref="K1434:K1435"/>
    <mergeCell ref="H1436:H1437"/>
    <mergeCell ref="I1432:I1433"/>
    <mergeCell ref="G1434:G1435"/>
    <mergeCell ref="G1432:G1433"/>
    <mergeCell ref="M1432:M1433"/>
    <mergeCell ref="I1436:I1437"/>
    <mergeCell ref="H1434:H1435"/>
    <mergeCell ref="G1436:G1437"/>
    <mergeCell ref="I1430:I1431"/>
    <mergeCell ref="I1428:I1429"/>
    <mergeCell ref="K1430:K1431"/>
    <mergeCell ref="B1418:B1419"/>
    <mergeCell ref="C1418:C1419"/>
    <mergeCell ref="A1418:A1419"/>
    <mergeCell ref="A1420:A1421"/>
    <mergeCell ref="B1420:B1421"/>
    <mergeCell ref="C1420:C1421"/>
    <mergeCell ref="G1414:G1415"/>
    <mergeCell ref="C1416:C1417"/>
    <mergeCell ref="F1416:F1417"/>
    <mergeCell ref="B1416:B1417"/>
    <mergeCell ref="E1416:E1417"/>
    <mergeCell ref="B1414:B1415"/>
    <mergeCell ref="C1414:C1415"/>
    <mergeCell ref="F1414:F1415"/>
    <mergeCell ref="E1414:E1415"/>
    <mergeCell ref="E1418:E1419"/>
    <mergeCell ref="F1418:F1419"/>
    <mergeCell ref="G1416:G1417"/>
    <mergeCell ref="H1416:H1417"/>
    <mergeCell ref="H1418:H1419"/>
    <mergeCell ref="G1418:G1419"/>
    <mergeCell ref="G1420:G1421"/>
    <mergeCell ref="H1422:H1423"/>
    <mergeCell ref="M1416:M1417"/>
    <mergeCell ref="H1426:H1427"/>
    <mergeCell ref="G1426:G1427"/>
    <mergeCell ref="K1424:K1425"/>
    <mergeCell ref="K1426:K1427"/>
    <mergeCell ref="H1424:H1425"/>
    <mergeCell ref="M1422:M1423"/>
    <mergeCell ref="K1416:K1417"/>
    <mergeCell ref="E1420:E1421"/>
    <mergeCell ref="F1420:F1421"/>
    <mergeCell ref="E1422:E1423"/>
    <mergeCell ref="F1422:F1423"/>
    <mergeCell ref="M1418:M1419"/>
    <mergeCell ref="M1420:M1421"/>
    <mergeCell ref="I1422:I1423"/>
    <mergeCell ref="K1422:K1423"/>
    <mergeCell ref="K1420:K1421"/>
    <mergeCell ref="H1420:H1421"/>
    <mergeCell ref="A1422:A1423"/>
    <mergeCell ref="C1422:C1423"/>
    <mergeCell ref="B1422:B1423"/>
    <mergeCell ref="M1424:M1425"/>
    <mergeCell ref="A1426:A1427"/>
    <mergeCell ref="A1424:A1425"/>
    <mergeCell ref="M1426:M1427"/>
    <mergeCell ref="F1424:F1425"/>
    <mergeCell ref="G1424:G1425"/>
    <mergeCell ref="G1422:G1423"/>
    <mergeCell ref="B1424:B1425"/>
    <mergeCell ref="C1424:C1425"/>
    <mergeCell ref="E1424:E1425"/>
    <mergeCell ref="B1426:B1427"/>
    <mergeCell ref="E1426:E1427"/>
    <mergeCell ref="I1418:I1419"/>
    <mergeCell ref="I1416:I1417"/>
    <mergeCell ref="K1418:K1419"/>
    <mergeCell ref="E1404:E1405"/>
    <mergeCell ref="F1404:F1405"/>
    <mergeCell ref="G1404:G1405"/>
    <mergeCell ref="H1406:H1407"/>
    <mergeCell ref="F1406:F1407"/>
    <mergeCell ref="H1404:H1405"/>
    <mergeCell ref="M1404:M1405"/>
    <mergeCell ref="E1406:E1407"/>
    <mergeCell ref="K1406:K1407"/>
    <mergeCell ref="C1408:C1409"/>
    <mergeCell ref="H1414:H1415"/>
    <mergeCell ref="M1410:M1411"/>
    <mergeCell ref="H1410:H1411"/>
    <mergeCell ref="K1412:K1413"/>
    <mergeCell ref="K1414:K1415"/>
    <mergeCell ref="M1414:M1415"/>
    <mergeCell ref="H1412:H1413"/>
    <mergeCell ref="K1410:K1411"/>
    <mergeCell ref="M1412:M1413"/>
    <mergeCell ref="M1408:M1409"/>
    <mergeCell ref="E1412:E1413"/>
    <mergeCell ref="H1408:H1409"/>
    <mergeCell ref="E1408:E1409"/>
    <mergeCell ref="F1408:F1409"/>
    <mergeCell ref="G1408:G1409"/>
    <mergeCell ref="I1408:I1409"/>
    <mergeCell ref="I1410:I1411"/>
    <mergeCell ref="I1412:I1413"/>
    <mergeCell ref="A1412:A1413"/>
    <mergeCell ref="B1408:B1409"/>
    <mergeCell ref="A1408:A1409"/>
    <mergeCell ref="A1414:A1415"/>
    <mergeCell ref="A1416:A1417"/>
    <mergeCell ref="A1410:A1411"/>
    <mergeCell ref="B1412:B1413"/>
    <mergeCell ref="G1410:G1411"/>
    <mergeCell ref="F1412:F1413"/>
    <mergeCell ref="B1410:B1411"/>
    <mergeCell ref="C1410:C1411"/>
    <mergeCell ref="E1410:E1411"/>
    <mergeCell ref="F1410:F1411"/>
    <mergeCell ref="C1412:C1413"/>
    <mergeCell ref="G1412:G1413"/>
    <mergeCell ref="K1408:K1409"/>
    <mergeCell ref="H1396:H1397"/>
    <mergeCell ref="F1392:F1393"/>
    <mergeCell ref="A1394:A1395"/>
    <mergeCell ref="E1394:E1395"/>
    <mergeCell ref="F1394:F1395"/>
    <mergeCell ref="C1394:C1395"/>
    <mergeCell ref="E1392:E1393"/>
    <mergeCell ref="B1394:B1395"/>
    <mergeCell ref="A1396:A1397"/>
    <mergeCell ref="M1396:M1397"/>
    <mergeCell ref="H1394:H1395"/>
    <mergeCell ref="K1396:K1397"/>
    <mergeCell ref="I1396:I1397"/>
    <mergeCell ref="K1394:K1395"/>
    <mergeCell ref="B1396:B1397"/>
    <mergeCell ref="C1396:C1397"/>
    <mergeCell ref="E1396:E1397"/>
    <mergeCell ref="F1396:F1397"/>
    <mergeCell ref="G1396:G1397"/>
    <mergeCell ref="A1398:A1399"/>
    <mergeCell ref="M1392:M1393"/>
    <mergeCell ref="G1400:G1401"/>
    <mergeCell ref="G1398:G1399"/>
    <mergeCell ref="G1392:G1393"/>
    <mergeCell ref="H1392:H1393"/>
    <mergeCell ref="K1392:K1393"/>
    <mergeCell ref="K1398:K1399"/>
    <mergeCell ref="M1394:M1395"/>
    <mergeCell ref="G1394:G1395"/>
    <mergeCell ref="E1400:E1401"/>
    <mergeCell ref="G1406:G1407"/>
    <mergeCell ref="A1402:A1403"/>
    <mergeCell ref="B1400:B1401"/>
    <mergeCell ref="C1400:C1401"/>
    <mergeCell ref="A1400:A1401"/>
    <mergeCell ref="A1406:A1407"/>
    <mergeCell ref="B1402:B1403"/>
    <mergeCell ref="C1402:C1403"/>
    <mergeCell ref="A1404:A1405"/>
    <mergeCell ref="M1398:M1399"/>
    <mergeCell ref="E1398:E1399"/>
    <mergeCell ref="F1398:F1399"/>
    <mergeCell ref="H1398:H1399"/>
    <mergeCell ref="B1398:B1399"/>
    <mergeCell ref="C1398:C1399"/>
    <mergeCell ref="I1398:I1399"/>
    <mergeCell ref="M1400:M1401"/>
    <mergeCell ref="F1402:F1403"/>
    <mergeCell ref="H1400:H1401"/>
    <mergeCell ref="H1402:H1403"/>
    <mergeCell ref="G1402:G1403"/>
    <mergeCell ref="K1402:K1403"/>
    <mergeCell ref="K1400:K1401"/>
    <mergeCell ref="F1400:F1401"/>
    <mergeCell ref="I1402:I1403"/>
    <mergeCell ref="I1400:I1401"/>
    <mergeCell ref="C1404:C1405"/>
    <mergeCell ref="M1402:M1403"/>
    <mergeCell ref="B1406:B1407"/>
    <mergeCell ref="E1402:E1403"/>
    <mergeCell ref="C1406:C1407"/>
    <mergeCell ref="K1404:K1405"/>
    <mergeCell ref="B1404:B1405"/>
    <mergeCell ref="M1406:M1407"/>
    <mergeCell ref="H1388:H1389"/>
    <mergeCell ref="K1388:K1389"/>
    <mergeCell ref="M1382:M1383"/>
    <mergeCell ref="M1384:M1385"/>
    <mergeCell ref="K1382:K1383"/>
    <mergeCell ref="H1382:H1383"/>
    <mergeCell ref="I1380:I1381"/>
    <mergeCell ref="G1386:G1387"/>
    <mergeCell ref="M1388:M1389"/>
    <mergeCell ref="H1390:H1391"/>
    <mergeCell ref="M1386:M1387"/>
    <mergeCell ref="G1390:G1391"/>
    <mergeCell ref="H1386:H1387"/>
    <mergeCell ref="K1386:K1387"/>
    <mergeCell ref="I1388:I1389"/>
    <mergeCell ref="I1386:I1387"/>
    <mergeCell ref="I1390:I1391"/>
    <mergeCell ref="F1390:F1391"/>
    <mergeCell ref="B1388:B1389"/>
    <mergeCell ref="E1390:E1391"/>
    <mergeCell ref="E1388:E1389"/>
    <mergeCell ref="F1388:F1389"/>
    <mergeCell ref="M1390:M1391"/>
    <mergeCell ref="G1388:G1389"/>
    <mergeCell ref="C1386:C1387"/>
    <mergeCell ref="C1388:C1389"/>
    <mergeCell ref="A1388:A1389"/>
    <mergeCell ref="A1386:A1387"/>
    <mergeCell ref="A1390:A1391"/>
    <mergeCell ref="A1392:A1393"/>
    <mergeCell ref="C1392:C1393"/>
    <mergeCell ref="B1390:B1391"/>
    <mergeCell ref="C1390:C1391"/>
    <mergeCell ref="B1392:B1393"/>
    <mergeCell ref="I1392:I1393"/>
    <mergeCell ref="F1382:F1383"/>
    <mergeCell ref="E1380:E1381"/>
    <mergeCell ref="F1380:F1381"/>
    <mergeCell ref="C1382:C1383"/>
    <mergeCell ref="F1378:F1379"/>
    <mergeCell ref="B1376:B1377"/>
    <mergeCell ref="C1376:C1377"/>
    <mergeCell ref="A1376:A1377"/>
    <mergeCell ref="A1378:A1379"/>
    <mergeCell ref="I1384:I1385"/>
    <mergeCell ref="G1380:G1381"/>
    <mergeCell ref="G1382:G1383"/>
    <mergeCell ref="I1382:I1383"/>
    <mergeCell ref="H1380:H1381"/>
    <mergeCell ref="A1384:A1385"/>
    <mergeCell ref="H1384:H1385"/>
    <mergeCell ref="B1386:B1387"/>
    <mergeCell ref="B1384:B1385"/>
    <mergeCell ref="C1384:C1385"/>
    <mergeCell ref="B1380:B1381"/>
    <mergeCell ref="A1374:A1375"/>
    <mergeCell ref="E1378:E1379"/>
    <mergeCell ref="A1382:A1383"/>
    <mergeCell ref="B1378:B1379"/>
    <mergeCell ref="C1378:C1379"/>
    <mergeCell ref="A1380:A1381"/>
    <mergeCell ref="E1384:E1385"/>
    <mergeCell ref="F1384:F1385"/>
    <mergeCell ref="E1382:E1383"/>
    <mergeCell ref="C1380:C1381"/>
    <mergeCell ref="G1384:G1385"/>
    <mergeCell ref="B1382:B1383"/>
    <mergeCell ref="M1380:M1381"/>
    <mergeCell ref="E1386:E1387"/>
    <mergeCell ref="F1386:F1387"/>
    <mergeCell ref="I1378:I1379"/>
    <mergeCell ref="F1372:F1373"/>
    <mergeCell ref="B1368:B1369"/>
    <mergeCell ref="E1370:E1371"/>
    <mergeCell ref="F1370:F1371"/>
    <mergeCell ref="M1366:M1367"/>
    <mergeCell ref="B1366:B1367"/>
    <mergeCell ref="C1366:C1367"/>
    <mergeCell ref="E1366:E1367"/>
    <mergeCell ref="F1366:F1367"/>
    <mergeCell ref="K1368:K1369"/>
    <mergeCell ref="A1372:A1373"/>
    <mergeCell ref="A1370:A1371"/>
    <mergeCell ref="B1370:B1371"/>
    <mergeCell ref="C1370:C1371"/>
    <mergeCell ref="G1368:G1369"/>
    <mergeCell ref="H1372:H1373"/>
    <mergeCell ref="G1372:G1373"/>
    <mergeCell ref="B1372:B1373"/>
    <mergeCell ref="C1372:C1373"/>
    <mergeCell ref="E1372:E1373"/>
    <mergeCell ref="M1372:M1373"/>
    <mergeCell ref="I1372:I1373"/>
    <mergeCell ref="M1368:M1369"/>
    <mergeCell ref="H1370:H1371"/>
    <mergeCell ref="I1368:I1369"/>
    <mergeCell ref="I1370:I1371"/>
    <mergeCell ref="M1370:M1371"/>
    <mergeCell ref="K1370:K1371"/>
    <mergeCell ref="H1368:H1369"/>
    <mergeCell ref="M1378:M1379"/>
    <mergeCell ref="I1376:I1377"/>
    <mergeCell ref="I1374:I1375"/>
    <mergeCell ref="M1376:M1377"/>
    <mergeCell ref="H1378:H1379"/>
    <mergeCell ref="M1374:M1375"/>
    <mergeCell ref="K1376:K1377"/>
    <mergeCell ref="K1378:K1379"/>
    <mergeCell ref="K1374:K1375"/>
    <mergeCell ref="H1374:H1375"/>
    <mergeCell ref="H1376:H1377"/>
    <mergeCell ref="G1374:G1375"/>
    <mergeCell ref="E1374:E1375"/>
    <mergeCell ref="F1374:F1375"/>
    <mergeCell ref="E1376:E1377"/>
    <mergeCell ref="F1376:F1377"/>
    <mergeCell ref="C1374:C1375"/>
    <mergeCell ref="G1378:G1379"/>
    <mergeCell ref="G1376:G1377"/>
    <mergeCell ref="B1374:B1375"/>
    <mergeCell ref="H1362:H1363"/>
    <mergeCell ref="I1364:I1365"/>
    <mergeCell ref="C1358:C1359"/>
    <mergeCell ref="E1358:E1359"/>
    <mergeCell ref="F1358:F1359"/>
    <mergeCell ref="G1360:G1361"/>
    <mergeCell ref="M1358:M1359"/>
    <mergeCell ref="H1360:H1361"/>
    <mergeCell ref="G1358:G1359"/>
    <mergeCell ref="I1358:I1359"/>
    <mergeCell ref="M1362:M1363"/>
    <mergeCell ref="K1360:K1361"/>
    <mergeCell ref="I1360:I1361"/>
    <mergeCell ref="E1362:E1363"/>
    <mergeCell ref="F1362:F1363"/>
    <mergeCell ref="A1362:A1363"/>
    <mergeCell ref="B1362:B1363"/>
    <mergeCell ref="C1362:C1363"/>
    <mergeCell ref="G1364:G1365"/>
    <mergeCell ref="G1362:G1363"/>
    <mergeCell ref="M1364:M1365"/>
    <mergeCell ref="I1366:I1367"/>
    <mergeCell ref="A1364:A1365"/>
    <mergeCell ref="B1364:B1365"/>
    <mergeCell ref="H1366:H1367"/>
    <mergeCell ref="E1364:E1365"/>
    <mergeCell ref="F1364:F1365"/>
    <mergeCell ref="C1364:C1365"/>
    <mergeCell ref="K1364:K1365"/>
    <mergeCell ref="H1364:H1365"/>
    <mergeCell ref="E1368:E1369"/>
    <mergeCell ref="A1366:A1367"/>
    <mergeCell ref="G1370:G1371"/>
    <mergeCell ref="A1368:A1369"/>
    <mergeCell ref="C1368:C1369"/>
    <mergeCell ref="F1368:F1369"/>
    <mergeCell ref="G1366:G1367"/>
    <mergeCell ref="I1362:I1363"/>
    <mergeCell ref="K1362:K1363"/>
    <mergeCell ref="A1354:A1355"/>
    <mergeCell ref="G1350:G1351"/>
    <mergeCell ref="A1352:A1353"/>
    <mergeCell ref="C1352:C1353"/>
    <mergeCell ref="M1354:M1355"/>
    <mergeCell ref="B1354:B1355"/>
    <mergeCell ref="C1354:C1355"/>
    <mergeCell ref="E1354:E1355"/>
    <mergeCell ref="F1354:F1355"/>
    <mergeCell ref="K1354:K1355"/>
    <mergeCell ref="H1354:H1355"/>
    <mergeCell ref="I1354:I1355"/>
    <mergeCell ref="G1354:G1355"/>
    <mergeCell ref="A1360:A1361"/>
    <mergeCell ref="E1356:E1357"/>
    <mergeCell ref="F1356:F1357"/>
    <mergeCell ref="A1358:A1359"/>
    <mergeCell ref="E1360:E1361"/>
    <mergeCell ref="F1360:F1361"/>
    <mergeCell ref="B1356:B1357"/>
    <mergeCell ref="A1356:A1357"/>
    <mergeCell ref="C1356:C1357"/>
    <mergeCell ref="B1358:B1359"/>
    <mergeCell ref="B1360:B1361"/>
    <mergeCell ref="C1360:C1361"/>
    <mergeCell ref="M1356:M1357"/>
    <mergeCell ref="M1360:M1361"/>
    <mergeCell ref="H1358:H1359"/>
    <mergeCell ref="K1356:K1357"/>
    <mergeCell ref="K1358:K1359"/>
    <mergeCell ref="G1356:G1357"/>
    <mergeCell ref="H1356:H1357"/>
    <mergeCell ref="I1356:I1357"/>
    <mergeCell ref="I1352:I1353"/>
    <mergeCell ref="A1346:A1347"/>
    <mergeCell ref="F1340:F1341"/>
    <mergeCell ref="H1344:H1345"/>
    <mergeCell ref="H1340:H1341"/>
    <mergeCell ref="H1342:H1343"/>
    <mergeCell ref="M1344:M1345"/>
    <mergeCell ref="G1344:G1345"/>
    <mergeCell ref="M1342:M1343"/>
    <mergeCell ref="E1342:E1343"/>
    <mergeCell ref="F1342:F1343"/>
    <mergeCell ref="F1344:F1345"/>
    <mergeCell ref="B1348:B1349"/>
    <mergeCell ref="C1348:C1349"/>
    <mergeCell ref="E1348:E1349"/>
    <mergeCell ref="F1348:F1349"/>
    <mergeCell ref="C1344:C1345"/>
    <mergeCell ref="F1346:F1347"/>
    <mergeCell ref="M1352:M1353"/>
    <mergeCell ref="M1350:M1351"/>
    <mergeCell ref="A1348:A1349"/>
    <mergeCell ref="K1352:K1353"/>
    <mergeCell ref="K1350:K1351"/>
    <mergeCell ref="I1350:I1351"/>
    <mergeCell ref="G1348:G1349"/>
    <mergeCell ref="B1352:B1353"/>
    <mergeCell ref="B1350:B1351"/>
    <mergeCell ref="G1352:G1353"/>
    <mergeCell ref="M1346:M1347"/>
    <mergeCell ref="H1348:H1349"/>
    <mergeCell ref="M1348:M1349"/>
    <mergeCell ref="K1346:K1347"/>
    <mergeCell ref="K1348:K1349"/>
    <mergeCell ref="I1348:I1349"/>
    <mergeCell ref="H1346:H1347"/>
    <mergeCell ref="I1346:I1347"/>
    <mergeCell ref="G1346:G1347"/>
    <mergeCell ref="B1346:B1347"/>
    <mergeCell ref="C1346:C1347"/>
    <mergeCell ref="E1346:E1347"/>
    <mergeCell ref="H1352:H1353"/>
    <mergeCell ref="C1350:C1351"/>
    <mergeCell ref="H1350:H1351"/>
    <mergeCell ref="E1350:E1351"/>
    <mergeCell ref="F1350:F1351"/>
    <mergeCell ref="E1352:E1353"/>
    <mergeCell ref="F1352:F1353"/>
    <mergeCell ref="A1350:A1351"/>
    <mergeCell ref="I1342:I1343"/>
    <mergeCell ref="I1344:I1345"/>
    <mergeCell ref="K1344:K1345"/>
    <mergeCell ref="A1338:A1339"/>
    <mergeCell ref="B1338:B1339"/>
    <mergeCell ref="C1338:C1339"/>
    <mergeCell ref="E1338:E1339"/>
    <mergeCell ref="F1338:F1339"/>
    <mergeCell ref="A1336:A1337"/>
    <mergeCell ref="F1336:F1337"/>
    <mergeCell ref="B1336:B1337"/>
    <mergeCell ref="C1336:C1337"/>
    <mergeCell ref="H1336:H1337"/>
    <mergeCell ref="M1332:M1333"/>
    <mergeCell ref="H1334:H1335"/>
    <mergeCell ref="G1332:G1333"/>
    <mergeCell ref="H1332:H1333"/>
    <mergeCell ref="K1332:K1333"/>
    <mergeCell ref="M1334:M1335"/>
    <mergeCell ref="M1336:M1337"/>
    <mergeCell ref="E1336:E1337"/>
    <mergeCell ref="M1340:M1341"/>
    <mergeCell ref="E1340:E1341"/>
    <mergeCell ref="M1338:M1339"/>
    <mergeCell ref="G1342:G1343"/>
    <mergeCell ref="G1340:G1341"/>
    <mergeCell ref="H1338:H1339"/>
    <mergeCell ref="G1336:G1337"/>
    <mergeCell ref="G1338:G1339"/>
    <mergeCell ref="K1342:K1343"/>
    <mergeCell ref="C1342:C1343"/>
    <mergeCell ref="E1344:E1345"/>
    <mergeCell ref="A1344:A1345"/>
    <mergeCell ref="A1340:A1341"/>
    <mergeCell ref="B1342:B1343"/>
    <mergeCell ref="B1340:B1341"/>
    <mergeCell ref="B1344:B1345"/>
    <mergeCell ref="C1340:C1341"/>
    <mergeCell ref="A1342:A1343"/>
    <mergeCell ref="H1328:H1329"/>
    <mergeCell ref="G1328:G1329"/>
    <mergeCell ref="G1326:G1327"/>
    <mergeCell ref="E1328:E1329"/>
    <mergeCell ref="F1328:F1329"/>
    <mergeCell ref="H1324:H1325"/>
    <mergeCell ref="C1328:C1329"/>
    <mergeCell ref="A1326:A1327"/>
    <mergeCell ref="B1326:B1327"/>
    <mergeCell ref="C1326:C1327"/>
    <mergeCell ref="A1328:A1329"/>
    <mergeCell ref="B1328:B1329"/>
    <mergeCell ref="H1330:H1331"/>
    <mergeCell ref="B1330:B1331"/>
    <mergeCell ref="A1330:A1331"/>
    <mergeCell ref="M1326:M1327"/>
    <mergeCell ref="G1330:G1331"/>
    <mergeCell ref="H1326:H1327"/>
    <mergeCell ref="K1330:K1331"/>
    <mergeCell ref="I1328:I1329"/>
    <mergeCell ref="I1330:I1331"/>
    <mergeCell ref="M1330:M1331"/>
    <mergeCell ref="M1328:M1329"/>
    <mergeCell ref="K1326:K1327"/>
    <mergeCell ref="G1334:G1335"/>
    <mergeCell ref="A1332:A1333"/>
    <mergeCell ref="C1332:C1333"/>
    <mergeCell ref="C1330:C1331"/>
    <mergeCell ref="E1330:E1331"/>
    <mergeCell ref="F1330:F1331"/>
    <mergeCell ref="E1332:E1333"/>
    <mergeCell ref="F1332:F1333"/>
    <mergeCell ref="A1334:A1335"/>
    <mergeCell ref="B1332:B1333"/>
    <mergeCell ref="C1334:C1335"/>
    <mergeCell ref="E1334:E1335"/>
    <mergeCell ref="F1334:F1335"/>
    <mergeCell ref="B1334:B1335"/>
    <mergeCell ref="A1314:A1315"/>
    <mergeCell ref="B1314:B1315"/>
    <mergeCell ref="B1316:B1317"/>
    <mergeCell ref="A1316:A1317"/>
    <mergeCell ref="B1320:B1321"/>
    <mergeCell ref="A1318:A1319"/>
    <mergeCell ref="A1320:A1321"/>
    <mergeCell ref="B1318:B1319"/>
    <mergeCell ref="F1318:F1319"/>
    <mergeCell ref="G1320:G1321"/>
    <mergeCell ref="H1320:H1321"/>
    <mergeCell ref="F1320:F1321"/>
    <mergeCell ref="C1320:C1321"/>
    <mergeCell ref="M1324:M1325"/>
    <mergeCell ref="G1322:G1323"/>
    <mergeCell ref="E1320:E1321"/>
    <mergeCell ref="G1324:G1325"/>
    <mergeCell ref="M1320:M1321"/>
    <mergeCell ref="B1324:B1325"/>
    <mergeCell ref="C1324:C1325"/>
    <mergeCell ref="E1324:E1325"/>
    <mergeCell ref="F1324:F1325"/>
    <mergeCell ref="H1322:H1323"/>
    <mergeCell ref="M1322:M1323"/>
    <mergeCell ref="K1324:K1325"/>
    <mergeCell ref="A1322:A1323"/>
    <mergeCell ref="B1322:B1323"/>
    <mergeCell ref="C1322:C1323"/>
    <mergeCell ref="E1322:E1323"/>
    <mergeCell ref="F1322:F1323"/>
    <mergeCell ref="K1322:K1323"/>
    <mergeCell ref="A1324:A1325"/>
    <mergeCell ref="E1326:E1327"/>
    <mergeCell ref="F1326:F1327"/>
    <mergeCell ref="E1316:E1317"/>
    <mergeCell ref="F1316:F1317"/>
    <mergeCell ref="E1314:E1315"/>
    <mergeCell ref="F1314:F1315"/>
    <mergeCell ref="C1314:C1315"/>
    <mergeCell ref="G1318:G1319"/>
    <mergeCell ref="C1316:C1317"/>
    <mergeCell ref="G1316:G1317"/>
    <mergeCell ref="C1318:C1319"/>
    <mergeCell ref="E1318:E1319"/>
    <mergeCell ref="G1310:G1311"/>
    <mergeCell ref="G1312:G1313"/>
    <mergeCell ref="H1312:H1313"/>
    <mergeCell ref="G1314:G1315"/>
    <mergeCell ref="H1314:H1315"/>
    <mergeCell ref="C1312:C1313"/>
    <mergeCell ref="H1310:H1311"/>
    <mergeCell ref="E1310:E1311"/>
    <mergeCell ref="F1310:F1311"/>
    <mergeCell ref="H1318:H1319"/>
    <mergeCell ref="H1316:H1317"/>
    <mergeCell ref="M1316:M1317"/>
    <mergeCell ref="M1314:M1315"/>
    <mergeCell ref="K1314:K1315"/>
    <mergeCell ref="I1314:I1315"/>
    <mergeCell ref="I1316:I1317"/>
    <mergeCell ref="K1316:K1317"/>
    <mergeCell ref="M1318:M1319"/>
    <mergeCell ref="I1318:I1319"/>
    <mergeCell ref="M1312:M1313"/>
    <mergeCell ref="K1308:K1309"/>
    <mergeCell ref="M1310:M1311"/>
    <mergeCell ref="I1308:I1309"/>
    <mergeCell ref="K1312:K1313"/>
    <mergeCell ref="K1310:K1311"/>
    <mergeCell ref="I1312:I1313"/>
    <mergeCell ref="M1308:M1309"/>
    <mergeCell ref="I1310:I1311"/>
    <mergeCell ref="B1308:B1309"/>
    <mergeCell ref="F1304:F1305"/>
    <mergeCell ref="G1306:G1307"/>
    <mergeCell ref="G1304:G1305"/>
    <mergeCell ref="G1302:G1303"/>
    <mergeCell ref="A1306:A1307"/>
    <mergeCell ref="B1304:B1305"/>
    <mergeCell ref="F1306:F1307"/>
    <mergeCell ref="E1306:E1307"/>
    <mergeCell ref="B1306:B1307"/>
    <mergeCell ref="C1306:C1307"/>
    <mergeCell ref="C1304:C1305"/>
    <mergeCell ref="E1304:E1305"/>
    <mergeCell ref="M1304:M1305"/>
    <mergeCell ref="M1302:M1303"/>
    <mergeCell ref="H1304:H1305"/>
    <mergeCell ref="K1302:K1303"/>
    <mergeCell ref="K1304:K1305"/>
    <mergeCell ref="H1302:H1303"/>
    <mergeCell ref="A1310:A1311"/>
    <mergeCell ref="B1310:B1311"/>
    <mergeCell ref="A1312:A1313"/>
    <mergeCell ref="M1306:M1307"/>
    <mergeCell ref="G1308:G1309"/>
    <mergeCell ref="H1308:H1309"/>
    <mergeCell ref="K1306:K1307"/>
    <mergeCell ref="H1306:H1307"/>
    <mergeCell ref="A1308:A1309"/>
    <mergeCell ref="B1312:B1313"/>
    <mergeCell ref="C1308:C1309"/>
    <mergeCell ref="F1312:F1313"/>
    <mergeCell ref="E1312:E1313"/>
    <mergeCell ref="C1310:C1311"/>
    <mergeCell ref="E1308:E1309"/>
    <mergeCell ref="F1308:F1309"/>
    <mergeCell ref="G1298:G1299"/>
    <mergeCell ref="G1294:G1295"/>
    <mergeCell ref="A1294:A1295"/>
    <mergeCell ref="B1292:B1293"/>
    <mergeCell ref="M1294:M1295"/>
    <mergeCell ref="B1294:B1295"/>
    <mergeCell ref="C1294:C1295"/>
    <mergeCell ref="E1294:E1295"/>
    <mergeCell ref="F1294:F1295"/>
    <mergeCell ref="H1294:H1295"/>
    <mergeCell ref="E1296:E1297"/>
    <mergeCell ref="E1300:E1301"/>
    <mergeCell ref="E1298:E1299"/>
    <mergeCell ref="F1298:F1299"/>
    <mergeCell ref="F1300:F1301"/>
    <mergeCell ref="F1296:F1297"/>
    <mergeCell ref="M1300:M1301"/>
    <mergeCell ref="K1296:K1297"/>
    <mergeCell ref="K1298:K1299"/>
    <mergeCell ref="K1300:K1301"/>
    <mergeCell ref="M1298:M1299"/>
    <mergeCell ref="G1296:G1297"/>
    <mergeCell ref="H1296:H1297"/>
    <mergeCell ref="M1296:M1297"/>
    <mergeCell ref="H1298:H1299"/>
    <mergeCell ref="H1300:H1301"/>
    <mergeCell ref="A1302:A1303"/>
    <mergeCell ref="B1302:B1303"/>
    <mergeCell ref="A1304:A1305"/>
    <mergeCell ref="A1300:A1301"/>
    <mergeCell ref="A1298:A1299"/>
    <mergeCell ref="C1302:C1303"/>
    <mergeCell ref="B1300:B1301"/>
    <mergeCell ref="B1298:B1299"/>
    <mergeCell ref="C1298:C1299"/>
    <mergeCell ref="C1300:C1301"/>
    <mergeCell ref="E1302:E1303"/>
    <mergeCell ref="F1302:F1303"/>
    <mergeCell ref="G1300:G1301"/>
    <mergeCell ref="M1290:M1291"/>
    <mergeCell ref="I1290:I1291"/>
    <mergeCell ref="H1286:H1287"/>
    <mergeCell ref="K1290:K1291"/>
    <mergeCell ref="H1292:H1293"/>
    <mergeCell ref="M1286:M1287"/>
    <mergeCell ref="K1292:K1293"/>
    <mergeCell ref="I1286:I1287"/>
    <mergeCell ref="F1290:F1291"/>
    <mergeCell ref="I1288:I1289"/>
    <mergeCell ref="H1288:H1289"/>
    <mergeCell ref="G1292:G1293"/>
    <mergeCell ref="G1290:G1291"/>
    <mergeCell ref="G1288:G1289"/>
    <mergeCell ref="I1292:I1293"/>
    <mergeCell ref="H1290:H1291"/>
    <mergeCell ref="A1290:A1291"/>
    <mergeCell ref="B1290:B1291"/>
    <mergeCell ref="C1290:C1291"/>
    <mergeCell ref="E1290:E1291"/>
    <mergeCell ref="A1288:A1289"/>
    <mergeCell ref="B1288:B1289"/>
    <mergeCell ref="C1288:C1289"/>
    <mergeCell ref="E1288:E1289"/>
    <mergeCell ref="C1292:C1293"/>
    <mergeCell ref="E1292:E1293"/>
    <mergeCell ref="F1288:F1289"/>
    <mergeCell ref="M1292:M1293"/>
    <mergeCell ref="M1288:M1289"/>
    <mergeCell ref="A1296:A1297"/>
    <mergeCell ref="C1296:C1297"/>
    <mergeCell ref="B1296:B1297"/>
    <mergeCell ref="A1292:A1293"/>
    <mergeCell ref="F1292:F1293"/>
    <mergeCell ref="K1288:K1289"/>
    <mergeCell ref="K1286:K1287"/>
    <mergeCell ref="H1282:H1283"/>
    <mergeCell ref="G1282:G1283"/>
    <mergeCell ref="G1280:G1281"/>
    <mergeCell ref="H1280:H1281"/>
    <mergeCell ref="M1282:M1283"/>
    <mergeCell ref="M1280:M1281"/>
    <mergeCell ref="I1280:I1281"/>
    <mergeCell ref="K1280:K1281"/>
    <mergeCell ref="B1278:B1279"/>
    <mergeCell ref="B1286:B1287"/>
    <mergeCell ref="B1284:B1285"/>
    <mergeCell ref="A1282:A1283"/>
    <mergeCell ref="B1280:B1281"/>
    <mergeCell ref="C1280:C1281"/>
    <mergeCell ref="A1278:A1279"/>
    <mergeCell ref="A1286:A1287"/>
    <mergeCell ref="C1284:C1285"/>
    <mergeCell ref="A1280:A1281"/>
    <mergeCell ref="F1286:F1287"/>
    <mergeCell ref="C1286:C1287"/>
    <mergeCell ref="E1280:E1281"/>
    <mergeCell ref="F1280:F1281"/>
    <mergeCell ref="E1286:E1287"/>
    <mergeCell ref="G1286:G1287"/>
    <mergeCell ref="E1284:E1285"/>
    <mergeCell ref="F1284:F1285"/>
    <mergeCell ref="G1284:G1285"/>
    <mergeCell ref="A1284:A1285"/>
    <mergeCell ref="B1282:B1283"/>
    <mergeCell ref="C1282:C1283"/>
    <mergeCell ref="E1282:E1283"/>
    <mergeCell ref="F1282:F1283"/>
    <mergeCell ref="M1284:M1285"/>
    <mergeCell ref="H1284:H1285"/>
    <mergeCell ref="K1284:K1285"/>
    <mergeCell ref="I1282:I1283"/>
    <mergeCell ref="K1282:K1283"/>
    <mergeCell ref="I1278:I1279"/>
    <mergeCell ref="I1284:I1285"/>
    <mergeCell ref="K1278:K1279"/>
    <mergeCell ref="C1270:C1271"/>
    <mergeCell ref="E1270:E1271"/>
    <mergeCell ref="A1268:A1269"/>
    <mergeCell ref="C1268:C1269"/>
    <mergeCell ref="B1268:B1269"/>
    <mergeCell ref="A1266:A1267"/>
    <mergeCell ref="B1266:B1267"/>
    <mergeCell ref="C1266:C1267"/>
    <mergeCell ref="G1270:G1271"/>
    <mergeCell ref="I1268:I1269"/>
    <mergeCell ref="A1270:A1271"/>
    <mergeCell ref="G1274:G1275"/>
    <mergeCell ref="A1272:A1273"/>
    <mergeCell ref="C1272:C1273"/>
    <mergeCell ref="G1272:G1273"/>
    <mergeCell ref="B1270:B1271"/>
    <mergeCell ref="C1274:C1275"/>
    <mergeCell ref="E1274:E1275"/>
    <mergeCell ref="F1270:F1271"/>
    <mergeCell ref="M1274:M1275"/>
    <mergeCell ref="K1274:K1275"/>
    <mergeCell ref="H1268:H1269"/>
    <mergeCell ref="H1272:H1273"/>
    <mergeCell ref="K1272:K1273"/>
    <mergeCell ref="M1270:M1271"/>
    <mergeCell ref="M1268:M1269"/>
    <mergeCell ref="H1270:H1271"/>
    <mergeCell ref="I1270:I1271"/>
    <mergeCell ref="M1278:M1279"/>
    <mergeCell ref="A1276:A1277"/>
    <mergeCell ref="E1272:E1273"/>
    <mergeCell ref="F1272:F1273"/>
    <mergeCell ref="A1274:A1275"/>
    <mergeCell ref="C1276:C1277"/>
    <mergeCell ref="B1274:B1275"/>
    <mergeCell ref="B1272:B1273"/>
    <mergeCell ref="F1274:F1275"/>
    <mergeCell ref="I1276:I1277"/>
    <mergeCell ref="B1276:B1277"/>
    <mergeCell ref="M1272:M1273"/>
    <mergeCell ref="M1276:M1277"/>
    <mergeCell ref="H1274:H1275"/>
    <mergeCell ref="I1272:I1273"/>
    <mergeCell ref="I1274:I1275"/>
    <mergeCell ref="C1278:C1279"/>
    <mergeCell ref="F1278:F1279"/>
    <mergeCell ref="E1278:E1279"/>
    <mergeCell ref="E1276:E1277"/>
    <mergeCell ref="F1276:F1277"/>
    <mergeCell ref="H1278:H1279"/>
    <mergeCell ref="H1276:H1277"/>
    <mergeCell ref="G1278:G1279"/>
    <mergeCell ref="G1276:G1277"/>
    <mergeCell ref="I1266:I1267"/>
    <mergeCell ref="K1270:K1271"/>
    <mergeCell ref="B1262:B1263"/>
    <mergeCell ref="C1262:C1263"/>
    <mergeCell ref="M1258:M1259"/>
    <mergeCell ref="G1258:G1259"/>
    <mergeCell ref="I1260:I1261"/>
    <mergeCell ref="B1258:B1259"/>
    <mergeCell ref="C1258:C1259"/>
    <mergeCell ref="H1258:H1259"/>
    <mergeCell ref="E1262:E1263"/>
    <mergeCell ref="F1262:F1263"/>
    <mergeCell ref="E1260:E1261"/>
    <mergeCell ref="F1260:F1261"/>
    <mergeCell ref="I1262:I1263"/>
    <mergeCell ref="E1258:E1259"/>
    <mergeCell ref="F1258:F1259"/>
    <mergeCell ref="I1258:I1259"/>
    <mergeCell ref="A1260:A1261"/>
    <mergeCell ref="A1262:A1263"/>
    <mergeCell ref="A1264:A1265"/>
    <mergeCell ref="G1264:G1265"/>
    <mergeCell ref="F1264:F1265"/>
    <mergeCell ref="M1260:M1261"/>
    <mergeCell ref="B1260:B1261"/>
    <mergeCell ref="C1260:C1261"/>
    <mergeCell ref="H1262:H1263"/>
    <mergeCell ref="G1262:G1263"/>
    <mergeCell ref="G1268:G1269"/>
    <mergeCell ref="G1266:G1267"/>
    <mergeCell ref="B1264:B1265"/>
    <mergeCell ref="C1264:C1265"/>
    <mergeCell ref="E1264:E1265"/>
    <mergeCell ref="H1264:H1265"/>
    <mergeCell ref="E1266:E1267"/>
    <mergeCell ref="F1266:F1267"/>
    <mergeCell ref="E1268:E1269"/>
    <mergeCell ref="F1268:F1269"/>
    <mergeCell ref="M1266:M1267"/>
    <mergeCell ref="M1264:M1265"/>
    <mergeCell ref="G1260:G1261"/>
    <mergeCell ref="H1260:H1261"/>
    <mergeCell ref="K1260:K1261"/>
    <mergeCell ref="M1262:M1263"/>
    <mergeCell ref="I1264:I1265"/>
    <mergeCell ref="K1262:K1263"/>
    <mergeCell ref="K1266:K1267"/>
    <mergeCell ref="H1266:H1267"/>
    <mergeCell ref="K1264:K1265"/>
    <mergeCell ref="K1258:K1259"/>
    <mergeCell ref="A1250:A1251"/>
    <mergeCell ref="M1250:M1251"/>
    <mergeCell ref="B1250:B1251"/>
    <mergeCell ref="C1250:C1251"/>
    <mergeCell ref="E1250:E1251"/>
    <mergeCell ref="F1250:F1251"/>
    <mergeCell ref="G1250:G1251"/>
    <mergeCell ref="H1252:H1253"/>
    <mergeCell ref="M1248:M1249"/>
    <mergeCell ref="M1252:M1253"/>
    <mergeCell ref="H1250:H1251"/>
    <mergeCell ref="I1250:I1251"/>
    <mergeCell ref="I1252:I1253"/>
    <mergeCell ref="H1248:H1249"/>
    <mergeCell ref="K1250:K1251"/>
    <mergeCell ref="K1252:K1253"/>
    <mergeCell ref="F1252:F1253"/>
    <mergeCell ref="A1252:A1253"/>
    <mergeCell ref="B1252:B1253"/>
    <mergeCell ref="C1252:C1253"/>
    <mergeCell ref="E1252:E1253"/>
    <mergeCell ref="G1252:G1253"/>
    <mergeCell ref="C1256:C1257"/>
    <mergeCell ref="E1254:E1255"/>
    <mergeCell ref="F1254:F1255"/>
    <mergeCell ref="A1258:A1259"/>
    <mergeCell ref="B1254:B1255"/>
    <mergeCell ref="C1254:C1255"/>
    <mergeCell ref="A1256:A1257"/>
    <mergeCell ref="B1256:B1257"/>
    <mergeCell ref="A1254:A1255"/>
    <mergeCell ref="E1256:E1257"/>
    <mergeCell ref="M1254:M1255"/>
    <mergeCell ref="K1254:K1255"/>
    <mergeCell ref="G1254:G1255"/>
    <mergeCell ref="H1256:H1257"/>
    <mergeCell ref="G1256:G1257"/>
    <mergeCell ref="H1254:H1255"/>
    <mergeCell ref="I1254:I1255"/>
    <mergeCell ref="K1256:K1257"/>
    <mergeCell ref="I1256:I1257"/>
    <mergeCell ref="M1256:M1257"/>
    <mergeCell ref="F1256:F1257"/>
    <mergeCell ref="I1248:I1249"/>
    <mergeCell ref="K1248:K1249"/>
    <mergeCell ref="M1244:M1245"/>
    <mergeCell ref="M1246:M1247"/>
    <mergeCell ref="M1240:M1241"/>
    <mergeCell ref="M1242:M1243"/>
    <mergeCell ref="H1240:H1241"/>
    <mergeCell ref="G1240:G1241"/>
    <mergeCell ref="I1242:I1243"/>
    <mergeCell ref="I1240:I1241"/>
    <mergeCell ref="F1246:F1247"/>
    <mergeCell ref="G1242:G1243"/>
    <mergeCell ref="G1246:G1247"/>
    <mergeCell ref="G1244:G1245"/>
    <mergeCell ref="H1246:H1247"/>
    <mergeCell ref="H1234:H1235"/>
    <mergeCell ref="H1244:H1245"/>
    <mergeCell ref="H1242:H1243"/>
    <mergeCell ref="H1236:H1237"/>
    <mergeCell ref="H1238:H1239"/>
    <mergeCell ref="C1242:C1243"/>
    <mergeCell ref="A1244:A1245"/>
    <mergeCell ref="A1242:A1243"/>
    <mergeCell ref="B1242:B1243"/>
    <mergeCell ref="E1246:E1247"/>
    <mergeCell ref="G1248:G1249"/>
    <mergeCell ref="A1246:A1247"/>
    <mergeCell ref="A1248:A1249"/>
    <mergeCell ref="F1248:F1249"/>
    <mergeCell ref="F1244:F1245"/>
    <mergeCell ref="E1242:E1243"/>
    <mergeCell ref="E1244:E1245"/>
    <mergeCell ref="F1242:F1243"/>
    <mergeCell ref="B1248:B1249"/>
    <mergeCell ref="B1244:B1245"/>
    <mergeCell ref="C1244:C1245"/>
    <mergeCell ref="B1246:B1247"/>
    <mergeCell ref="C1246:C1247"/>
    <mergeCell ref="C1248:C1249"/>
    <mergeCell ref="E1248:E1249"/>
    <mergeCell ref="I1246:I1247"/>
    <mergeCell ref="I1244:I1245"/>
    <mergeCell ref="K1246:K1247"/>
    <mergeCell ref="K1244:K1245"/>
    <mergeCell ref="K1234:K1235"/>
    <mergeCell ref="M1232:M1233"/>
    <mergeCell ref="I1230:I1231"/>
    <mergeCell ref="I1232:I1233"/>
    <mergeCell ref="G1232:G1233"/>
    <mergeCell ref="M1230:M1231"/>
    <mergeCell ref="F1230:F1231"/>
    <mergeCell ref="G1230:G1231"/>
    <mergeCell ref="H1232:H1233"/>
    <mergeCell ref="C1230:C1231"/>
    <mergeCell ref="B1230:B1231"/>
    <mergeCell ref="C1232:C1233"/>
    <mergeCell ref="A1228:A1229"/>
    <mergeCell ref="C1228:C1229"/>
    <mergeCell ref="E1228:E1229"/>
    <mergeCell ref="A1230:A1231"/>
    <mergeCell ref="E1230:E1231"/>
    <mergeCell ref="F1232:F1233"/>
    <mergeCell ref="E1232:E1233"/>
    <mergeCell ref="E1234:E1235"/>
    <mergeCell ref="A1234:A1235"/>
    <mergeCell ref="B1234:B1235"/>
    <mergeCell ref="A1232:A1233"/>
    <mergeCell ref="B1232:B1233"/>
    <mergeCell ref="F1238:F1239"/>
    <mergeCell ref="A1236:A1237"/>
    <mergeCell ref="A1238:A1239"/>
    <mergeCell ref="A1240:A1241"/>
    <mergeCell ref="B1236:B1237"/>
    <mergeCell ref="C1234:C1235"/>
    <mergeCell ref="E1236:E1237"/>
    <mergeCell ref="F1236:F1237"/>
    <mergeCell ref="C1236:C1237"/>
    <mergeCell ref="F1234:F1235"/>
    <mergeCell ref="G1234:G1235"/>
    <mergeCell ref="G1236:G1237"/>
    <mergeCell ref="G1238:G1239"/>
    <mergeCell ref="B1238:B1239"/>
    <mergeCell ref="B1240:B1241"/>
    <mergeCell ref="F1240:F1241"/>
    <mergeCell ref="E1240:E1241"/>
    <mergeCell ref="C1240:C1241"/>
    <mergeCell ref="C1238:C1239"/>
    <mergeCell ref="E1238:E1239"/>
    <mergeCell ref="K1232:K1233"/>
    <mergeCell ref="M1222:M1223"/>
    <mergeCell ref="E1220:E1221"/>
    <mergeCell ref="E1222:E1223"/>
    <mergeCell ref="E1224:E1225"/>
    <mergeCell ref="A1220:A1221"/>
    <mergeCell ref="A1222:A1223"/>
    <mergeCell ref="B1220:B1221"/>
    <mergeCell ref="B1222:B1223"/>
    <mergeCell ref="C1220:C1221"/>
    <mergeCell ref="G1220:G1221"/>
    <mergeCell ref="F1222:F1223"/>
    <mergeCell ref="I1222:I1223"/>
    <mergeCell ref="E1226:E1227"/>
    <mergeCell ref="C1222:C1223"/>
    <mergeCell ref="M1224:M1225"/>
    <mergeCell ref="G1222:G1223"/>
    <mergeCell ref="H1222:H1223"/>
    <mergeCell ref="I1224:I1225"/>
    <mergeCell ref="G1224:G1225"/>
    <mergeCell ref="H1224:H1225"/>
    <mergeCell ref="A1226:A1227"/>
    <mergeCell ref="G1226:G1227"/>
    <mergeCell ref="G1228:G1229"/>
    <mergeCell ref="A1224:A1225"/>
    <mergeCell ref="C1224:C1225"/>
    <mergeCell ref="B1226:B1227"/>
    <mergeCell ref="C1226:C1227"/>
    <mergeCell ref="F1224:F1225"/>
    <mergeCell ref="M1226:M1227"/>
    <mergeCell ref="K1230:K1231"/>
    <mergeCell ref="K1226:K1227"/>
    <mergeCell ref="K1228:K1229"/>
    <mergeCell ref="M1228:M1229"/>
    <mergeCell ref="F1226:F1227"/>
    <mergeCell ref="I1226:I1227"/>
    <mergeCell ref="H1230:H1231"/>
    <mergeCell ref="H1226:H1227"/>
    <mergeCell ref="F1228:F1229"/>
    <mergeCell ref="A1212:A1213"/>
    <mergeCell ref="B1212:B1213"/>
    <mergeCell ref="E1212:E1213"/>
    <mergeCell ref="C1212:C1213"/>
    <mergeCell ref="F1212:F1213"/>
    <mergeCell ref="B1210:B1211"/>
    <mergeCell ref="A1210:A1211"/>
    <mergeCell ref="M1210:M1211"/>
    <mergeCell ref="M1212:M1213"/>
    <mergeCell ref="I1212:I1213"/>
    <mergeCell ref="K1212:K1213"/>
    <mergeCell ref="G1212:G1213"/>
    <mergeCell ref="H1212:H1213"/>
    <mergeCell ref="K1210:K1211"/>
    <mergeCell ref="H1210:H1211"/>
    <mergeCell ref="F1220:F1221"/>
    <mergeCell ref="M1214:M1215"/>
    <mergeCell ref="K1216:K1217"/>
    <mergeCell ref="K1214:K1215"/>
    <mergeCell ref="H1216:H1217"/>
    <mergeCell ref="M1216:M1217"/>
    <mergeCell ref="I1216:I1217"/>
    <mergeCell ref="I1214:I1215"/>
    <mergeCell ref="H1214:H1215"/>
    <mergeCell ref="F1214:F1215"/>
    <mergeCell ref="G1214:G1215"/>
    <mergeCell ref="F1216:F1217"/>
    <mergeCell ref="G1216:G1217"/>
    <mergeCell ref="C1214:C1215"/>
    <mergeCell ref="E1218:E1219"/>
    <mergeCell ref="G1218:G1219"/>
    <mergeCell ref="F1218:F1219"/>
    <mergeCell ref="C1216:C1217"/>
    <mergeCell ref="E1216:E1217"/>
    <mergeCell ref="E1214:E1215"/>
    <mergeCell ref="A1218:A1219"/>
    <mergeCell ref="B1218:B1219"/>
    <mergeCell ref="C1218:C1219"/>
    <mergeCell ref="A1214:A1215"/>
    <mergeCell ref="B1216:B1217"/>
    <mergeCell ref="A1216:A1217"/>
    <mergeCell ref="B1214:B1215"/>
    <mergeCell ref="M1218:M1219"/>
    <mergeCell ref="H1220:H1221"/>
    <mergeCell ref="M1220:M1221"/>
    <mergeCell ref="I1218:I1219"/>
    <mergeCell ref="I1220:I1221"/>
    <mergeCell ref="H1218:H1219"/>
    <mergeCell ref="K1220:K1221"/>
    <mergeCell ref="B1202:B1203"/>
    <mergeCell ref="M1204:M1205"/>
    <mergeCell ref="A1198:A1199"/>
    <mergeCell ref="G1202:G1203"/>
    <mergeCell ref="F1202:F1203"/>
    <mergeCell ref="G1200:G1201"/>
    <mergeCell ref="A1200:A1201"/>
    <mergeCell ref="B1200:B1201"/>
    <mergeCell ref="M1200:M1201"/>
    <mergeCell ref="H1200:H1201"/>
    <mergeCell ref="M1206:M1207"/>
    <mergeCell ref="C1206:C1207"/>
    <mergeCell ref="F1204:F1205"/>
    <mergeCell ref="A1204:A1205"/>
    <mergeCell ref="E1202:E1203"/>
    <mergeCell ref="M1202:M1203"/>
    <mergeCell ref="K1202:K1203"/>
    <mergeCell ref="I1202:I1203"/>
    <mergeCell ref="H1202:H1203"/>
    <mergeCell ref="A1202:A1203"/>
    <mergeCell ref="A1206:A1207"/>
    <mergeCell ref="C1202:C1203"/>
    <mergeCell ref="K1204:K1205"/>
    <mergeCell ref="K1206:K1207"/>
    <mergeCell ref="H1204:H1205"/>
    <mergeCell ref="M1208:M1209"/>
    <mergeCell ref="E1204:E1205"/>
    <mergeCell ref="C1208:C1209"/>
    <mergeCell ref="B1208:B1209"/>
    <mergeCell ref="H1206:H1207"/>
    <mergeCell ref="A1208:A1209"/>
    <mergeCell ref="H1208:H1209"/>
    <mergeCell ref="E1210:E1211"/>
    <mergeCell ref="F1210:F1211"/>
    <mergeCell ref="G1208:G1209"/>
    <mergeCell ref="F1208:F1209"/>
    <mergeCell ref="G1204:G1205"/>
    <mergeCell ref="G1206:G1207"/>
    <mergeCell ref="E1208:E1209"/>
    <mergeCell ref="B1204:B1205"/>
    <mergeCell ref="C1204:C1205"/>
    <mergeCell ref="G1210:G1211"/>
    <mergeCell ref="E1206:E1207"/>
    <mergeCell ref="F1206:F1207"/>
    <mergeCell ref="C1210:C1211"/>
    <mergeCell ref="B1206:B1207"/>
    <mergeCell ref="I1204:I1205"/>
    <mergeCell ref="I1206:I1207"/>
    <mergeCell ref="I1200:I1201"/>
    <mergeCell ref="K1208:K1209"/>
    <mergeCell ref="M1190:M1191"/>
    <mergeCell ref="A1188:A1189"/>
    <mergeCell ref="A1190:A1191"/>
    <mergeCell ref="G1188:G1189"/>
    <mergeCell ref="F1188:F1189"/>
    <mergeCell ref="B1188:B1189"/>
    <mergeCell ref="C1188:C1189"/>
    <mergeCell ref="E1188:E1189"/>
    <mergeCell ref="A1192:A1193"/>
    <mergeCell ref="K1192:K1193"/>
    <mergeCell ref="F1198:F1199"/>
    <mergeCell ref="F1200:F1201"/>
    <mergeCell ref="H1190:H1191"/>
    <mergeCell ref="E1190:E1191"/>
    <mergeCell ref="H1192:H1193"/>
    <mergeCell ref="E1192:E1193"/>
    <mergeCell ref="F1192:F1193"/>
    <mergeCell ref="G1190:G1191"/>
    <mergeCell ref="B1192:B1193"/>
    <mergeCell ref="B1194:B1195"/>
    <mergeCell ref="C1192:C1193"/>
    <mergeCell ref="B1190:B1191"/>
    <mergeCell ref="E1198:E1199"/>
    <mergeCell ref="M1192:M1193"/>
    <mergeCell ref="K1198:K1199"/>
    <mergeCell ref="G1192:G1193"/>
    <mergeCell ref="I1192:I1193"/>
    <mergeCell ref="M1198:M1199"/>
    <mergeCell ref="H1198:H1199"/>
    <mergeCell ref="I1198:I1199"/>
    <mergeCell ref="G1198:G1199"/>
    <mergeCell ref="I1196:I1197"/>
    <mergeCell ref="H1196:H1197"/>
    <mergeCell ref="C1190:C1191"/>
    <mergeCell ref="F1190:F1191"/>
    <mergeCell ref="C1194:C1195"/>
    <mergeCell ref="E1194:E1195"/>
    <mergeCell ref="I1190:I1191"/>
    <mergeCell ref="M1196:M1197"/>
    <mergeCell ref="K1194:K1195"/>
    <mergeCell ref="K1196:K1197"/>
    <mergeCell ref="M1194:M1195"/>
    <mergeCell ref="A1196:A1197"/>
    <mergeCell ref="H1194:H1195"/>
    <mergeCell ref="F1196:F1197"/>
    <mergeCell ref="G1196:G1197"/>
    <mergeCell ref="F1194:F1195"/>
    <mergeCell ref="G1194:G1195"/>
    <mergeCell ref="A1194:A1195"/>
    <mergeCell ref="E1200:E1201"/>
    <mergeCell ref="B1198:B1199"/>
    <mergeCell ref="E1196:E1197"/>
    <mergeCell ref="C1198:C1199"/>
    <mergeCell ref="B1196:B1197"/>
    <mergeCell ref="C1196:C1197"/>
    <mergeCell ref="C1200:C1201"/>
    <mergeCell ref="I1194:I1195"/>
    <mergeCell ref="H1182:H1183"/>
    <mergeCell ref="G1178:G1179"/>
    <mergeCell ref="G1182:G1183"/>
    <mergeCell ref="G1184:G1185"/>
    <mergeCell ref="C1178:C1179"/>
    <mergeCell ref="F1178:F1179"/>
    <mergeCell ref="E1178:E1179"/>
    <mergeCell ref="F1180:F1181"/>
    <mergeCell ref="E1180:E1181"/>
    <mergeCell ref="H1184:H1185"/>
    <mergeCell ref="A1186:A1187"/>
    <mergeCell ref="A1182:A1183"/>
    <mergeCell ref="A1184:A1185"/>
    <mergeCell ref="M1182:M1183"/>
    <mergeCell ref="M1180:M1181"/>
    <mergeCell ref="K1184:K1185"/>
    <mergeCell ref="F1184:F1185"/>
    <mergeCell ref="M1184:M1185"/>
    <mergeCell ref="K1182:K1183"/>
    <mergeCell ref="B1186:B1187"/>
    <mergeCell ref="C1186:C1187"/>
    <mergeCell ref="F1186:F1187"/>
    <mergeCell ref="B1182:B1183"/>
    <mergeCell ref="C1182:C1183"/>
    <mergeCell ref="E1182:E1183"/>
    <mergeCell ref="E1184:E1185"/>
    <mergeCell ref="C1184:C1185"/>
    <mergeCell ref="B1184:B1185"/>
    <mergeCell ref="F1182:F1183"/>
    <mergeCell ref="M1186:M1187"/>
    <mergeCell ref="H1188:H1189"/>
    <mergeCell ref="M1188:M1189"/>
    <mergeCell ref="K1188:K1189"/>
    <mergeCell ref="G1186:G1187"/>
    <mergeCell ref="E1186:E1187"/>
    <mergeCell ref="H1186:H1187"/>
    <mergeCell ref="I1186:I1187"/>
    <mergeCell ref="I1184:I1185"/>
    <mergeCell ref="I1182:I1183"/>
    <mergeCell ref="K1178:K1179"/>
    <mergeCell ref="C1172:C1173"/>
    <mergeCell ref="A1170:A1171"/>
    <mergeCell ref="B1170:B1171"/>
    <mergeCell ref="C1170:C1171"/>
    <mergeCell ref="M1170:M1171"/>
    <mergeCell ref="H1172:H1173"/>
    <mergeCell ref="M1172:M1173"/>
    <mergeCell ref="K1170:K1171"/>
    <mergeCell ref="K1172:K1173"/>
    <mergeCell ref="I1170:I1171"/>
    <mergeCell ref="G1170:G1171"/>
    <mergeCell ref="M1176:M1177"/>
    <mergeCell ref="H1174:H1175"/>
    <mergeCell ref="M1174:M1175"/>
    <mergeCell ref="K1174:K1175"/>
    <mergeCell ref="I1174:I1175"/>
    <mergeCell ref="K1176:K1177"/>
    <mergeCell ref="G1174:G1175"/>
    <mergeCell ref="I1176:I1177"/>
    <mergeCell ref="I1172:I1173"/>
    <mergeCell ref="E1172:E1173"/>
    <mergeCell ref="F1172:F1173"/>
    <mergeCell ref="A1178:A1179"/>
    <mergeCell ref="B1176:B1177"/>
    <mergeCell ref="A1176:A1177"/>
    <mergeCell ref="H1176:H1177"/>
    <mergeCell ref="G1176:G1177"/>
    <mergeCell ref="G1172:G1173"/>
    <mergeCell ref="A1172:A1173"/>
    <mergeCell ref="B1172:B1173"/>
    <mergeCell ref="A1180:A1181"/>
    <mergeCell ref="B1178:B1179"/>
    <mergeCell ref="B1180:B1181"/>
    <mergeCell ref="A1174:A1175"/>
    <mergeCell ref="C1180:C1181"/>
    <mergeCell ref="F1174:F1175"/>
    <mergeCell ref="M1178:M1179"/>
    <mergeCell ref="H1178:H1179"/>
    <mergeCell ref="H1180:H1181"/>
    <mergeCell ref="G1180:G1181"/>
    <mergeCell ref="F1176:F1177"/>
    <mergeCell ref="B1174:B1175"/>
    <mergeCell ref="C1174:C1175"/>
    <mergeCell ref="C1176:C1177"/>
    <mergeCell ref="E1174:E1175"/>
    <mergeCell ref="E1176:E1177"/>
    <mergeCell ref="H1160:H1161"/>
    <mergeCell ref="M1160:M1161"/>
    <mergeCell ref="K1158:K1159"/>
    <mergeCell ref="K1160:K1161"/>
    <mergeCell ref="H1158:H1159"/>
    <mergeCell ref="I1158:I1159"/>
    <mergeCell ref="I1160:I1161"/>
    <mergeCell ref="C1158:C1159"/>
    <mergeCell ref="A1160:A1161"/>
    <mergeCell ref="B1160:B1161"/>
    <mergeCell ref="C1160:C1161"/>
    <mergeCell ref="G1160:G1161"/>
    <mergeCell ref="E1160:E1161"/>
    <mergeCell ref="F1160:F1161"/>
    <mergeCell ref="E1162:E1163"/>
    <mergeCell ref="F1162:F1163"/>
    <mergeCell ref="G1162:G1163"/>
    <mergeCell ref="H1162:H1163"/>
    <mergeCell ref="M1162:M1163"/>
    <mergeCell ref="A1162:A1163"/>
    <mergeCell ref="B1162:B1163"/>
    <mergeCell ref="C1162:C1163"/>
    <mergeCell ref="I1162:I1163"/>
    <mergeCell ref="K1162:K1163"/>
    <mergeCell ref="H1164:H1165"/>
    <mergeCell ref="M1164:M1165"/>
    <mergeCell ref="I1164:I1165"/>
    <mergeCell ref="K1164:K1165"/>
    <mergeCell ref="F1164:F1165"/>
    <mergeCell ref="E1164:E1165"/>
    <mergeCell ref="E1170:E1171"/>
    <mergeCell ref="F1170:F1171"/>
    <mergeCell ref="G1168:G1169"/>
    <mergeCell ref="E1166:E1167"/>
    <mergeCell ref="E1168:E1169"/>
    <mergeCell ref="A1164:A1165"/>
    <mergeCell ref="B1164:B1165"/>
    <mergeCell ref="B1166:B1167"/>
    <mergeCell ref="A1166:A1167"/>
    <mergeCell ref="C1164:C1165"/>
    <mergeCell ref="C1166:C1167"/>
    <mergeCell ref="A1168:A1169"/>
    <mergeCell ref="B1168:B1169"/>
    <mergeCell ref="C1168:C1169"/>
    <mergeCell ref="F1166:F1167"/>
    <mergeCell ref="F1168:F1169"/>
    <mergeCell ref="H1170:H1171"/>
    <mergeCell ref="G1166:G1167"/>
    <mergeCell ref="H1168:H1169"/>
    <mergeCell ref="M1168:M1169"/>
    <mergeCell ref="K1168:K1169"/>
    <mergeCell ref="H1166:H1167"/>
    <mergeCell ref="M1166:M1167"/>
    <mergeCell ref="I1166:I1167"/>
    <mergeCell ref="K1166:K1167"/>
    <mergeCell ref="I1168:I1169"/>
    <mergeCell ref="H1152:H1153"/>
    <mergeCell ref="H1150:H1151"/>
    <mergeCell ref="M1152:M1153"/>
    <mergeCell ref="K1152:K1153"/>
    <mergeCell ref="G1152:G1153"/>
    <mergeCell ref="G1150:G1151"/>
    <mergeCell ref="F1146:F1147"/>
    <mergeCell ref="G1146:G1147"/>
    <mergeCell ref="E1152:E1153"/>
    <mergeCell ref="F1152:F1153"/>
    <mergeCell ref="A1152:A1153"/>
    <mergeCell ref="B1152:B1153"/>
    <mergeCell ref="B1154:B1155"/>
    <mergeCell ref="A1154:A1155"/>
    <mergeCell ref="F1154:F1155"/>
    <mergeCell ref="C1152:C1153"/>
    <mergeCell ref="E1154:E1155"/>
    <mergeCell ref="C1154:C1155"/>
    <mergeCell ref="A1156:A1157"/>
    <mergeCell ref="B1156:B1157"/>
    <mergeCell ref="C1156:C1157"/>
    <mergeCell ref="G1158:G1159"/>
    <mergeCell ref="E1156:E1157"/>
    <mergeCell ref="F1156:F1157"/>
    <mergeCell ref="E1158:E1159"/>
    <mergeCell ref="F1158:F1159"/>
    <mergeCell ref="A1158:A1159"/>
    <mergeCell ref="B1158:B1159"/>
    <mergeCell ref="G1154:G1155"/>
    <mergeCell ref="H1156:H1157"/>
    <mergeCell ref="M1156:M1157"/>
    <mergeCell ref="K1156:K1157"/>
    <mergeCell ref="H1154:H1155"/>
    <mergeCell ref="M1154:M1155"/>
    <mergeCell ref="K1154:K1155"/>
    <mergeCell ref="I1154:I1155"/>
    <mergeCell ref="I1156:I1157"/>
    <mergeCell ref="G1156:G1157"/>
    <mergeCell ref="M1158:M1159"/>
    <mergeCell ref="A1144:A1145"/>
    <mergeCell ref="E1142:E1143"/>
    <mergeCell ref="F1142:F1143"/>
    <mergeCell ref="A1142:A1143"/>
    <mergeCell ref="E1144:E1145"/>
    <mergeCell ref="F1144:F1145"/>
    <mergeCell ref="A1150:A1151"/>
    <mergeCell ref="B1150:B1151"/>
    <mergeCell ref="B1144:B1145"/>
    <mergeCell ref="C1144:C1145"/>
    <mergeCell ref="E1146:E1147"/>
    <mergeCell ref="C1146:C1147"/>
    <mergeCell ref="B1146:B1147"/>
    <mergeCell ref="A1146:A1147"/>
    <mergeCell ref="A1148:A1149"/>
    <mergeCell ref="E1148:E1149"/>
    <mergeCell ref="C1150:C1151"/>
    <mergeCell ref="M1150:M1151"/>
    <mergeCell ref="F1148:F1149"/>
    <mergeCell ref="G1148:G1149"/>
    <mergeCell ref="H1148:H1149"/>
    <mergeCell ref="E1150:E1151"/>
    <mergeCell ref="B1148:B1149"/>
    <mergeCell ref="C1148:C1149"/>
    <mergeCell ref="M1144:M1145"/>
    <mergeCell ref="K1146:K1147"/>
    <mergeCell ref="K1148:K1149"/>
    <mergeCell ref="K1144:K1145"/>
    <mergeCell ref="M1146:M1147"/>
    <mergeCell ref="M1148:M1149"/>
    <mergeCell ref="H1146:H1147"/>
    <mergeCell ref="G1144:G1145"/>
    <mergeCell ref="H1144:H1145"/>
    <mergeCell ref="F1150:F1151"/>
    <mergeCell ref="A1134:A1135"/>
    <mergeCell ref="F1130:F1131"/>
    <mergeCell ref="F1134:F1135"/>
    <mergeCell ref="C1132:C1133"/>
    <mergeCell ref="E1132:E1133"/>
    <mergeCell ref="F1132:F1133"/>
    <mergeCell ref="B1134:B1135"/>
    <mergeCell ref="C1134:C1135"/>
    <mergeCell ref="A1130:A1131"/>
    <mergeCell ref="B1130:B1131"/>
    <mergeCell ref="M1134:M1135"/>
    <mergeCell ref="H1136:H1137"/>
    <mergeCell ref="M1136:M1137"/>
    <mergeCell ref="I1134:I1135"/>
    <mergeCell ref="G1134:G1135"/>
    <mergeCell ref="H1134:H1135"/>
    <mergeCell ref="I1136:I1137"/>
    <mergeCell ref="A1132:A1133"/>
    <mergeCell ref="E1134:E1135"/>
    <mergeCell ref="G1136:G1137"/>
    <mergeCell ref="G1138:G1139"/>
    <mergeCell ref="C1136:C1137"/>
    <mergeCell ref="F1136:F1137"/>
    <mergeCell ref="F1138:F1139"/>
    <mergeCell ref="E1136:E1137"/>
    <mergeCell ref="E1138:E1139"/>
    <mergeCell ref="A1136:A1137"/>
    <mergeCell ref="B1136:B1137"/>
    <mergeCell ref="A1140:A1141"/>
    <mergeCell ref="F1140:F1141"/>
    <mergeCell ref="C1140:C1141"/>
    <mergeCell ref="B1138:B1139"/>
    <mergeCell ref="H1142:H1143"/>
    <mergeCell ref="G1142:G1143"/>
    <mergeCell ref="C1142:C1143"/>
    <mergeCell ref="A1138:A1139"/>
    <mergeCell ref="B1140:B1141"/>
    <mergeCell ref="M1142:M1143"/>
    <mergeCell ref="H1138:H1139"/>
    <mergeCell ref="M1138:M1139"/>
    <mergeCell ref="K1142:K1143"/>
    <mergeCell ref="M1140:M1141"/>
    <mergeCell ref="E1140:E1141"/>
    <mergeCell ref="G1140:G1141"/>
    <mergeCell ref="I1142:I1143"/>
    <mergeCell ref="C1138:C1139"/>
    <mergeCell ref="H1140:H1141"/>
    <mergeCell ref="K1140:K1141"/>
    <mergeCell ref="I1138:I1139"/>
    <mergeCell ref="B1142:B1143"/>
    <mergeCell ref="K1130:K1131"/>
    <mergeCell ref="K1138:K1139"/>
    <mergeCell ref="K1136:K1137"/>
    <mergeCell ref="G1126:G1127"/>
    <mergeCell ref="M1122:M1123"/>
    <mergeCell ref="M1124:M1125"/>
    <mergeCell ref="K1122:K1123"/>
    <mergeCell ref="K1124:K1125"/>
    <mergeCell ref="A1124:A1125"/>
    <mergeCell ref="B1124:B1125"/>
    <mergeCell ref="A1122:A1123"/>
    <mergeCell ref="B1122:B1123"/>
    <mergeCell ref="E1122:E1123"/>
    <mergeCell ref="H1122:H1123"/>
    <mergeCell ref="F1124:F1125"/>
    <mergeCell ref="C1122:C1123"/>
    <mergeCell ref="C1124:C1125"/>
    <mergeCell ref="E1124:E1125"/>
    <mergeCell ref="G1122:G1123"/>
    <mergeCell ref="G1124:G1125"/>
    <mergeCell ref="F1122:F1123"/>
    <mergeCell ref="H1124:H1125"/>
    <mergeCell ref="A1128:A1129"/>
    <mergeCell ref="E1126:E1127"/>
    <mergeCell ref="F1126:F1127"/>
    <mergeCell ref="E1128:E1129"/>
    <mergeCell ref="F1128:F1129"/>
    <mergeCell ref="A1126:A1127"/>
    <mergeCell ref="H1128:H1129"/>
    <mergeCell ref="B1126:B1127"/>
    <mergeCell ref="C1126:C1127"/>
    <mergeCell ref="M1128:M1129"/>
    <mergeCell ref="H1126:H1127"/>
    <mergeCell ref="K1132:K1133"/>
    <mergeCell ref="M1126:M1127"/>
    <mergeCell ref="K1126:K1127"/>
    <mergeCell ref="M1132:M1133"/>
    <mergeCell ref="I1130:I1131"/>
    <mergeCell ref="I1132:I1133"/>
    <mergeCell ref="M1130:M1131"/>
    <mergeCell ref="K1128:K1129"/>
    <mergeCell ref="H1132:H1133"/>
    <mergeCell ref="H1130:H1131"/>
    <mergeCell ref="B1128:B1129"/>
    <mergeCell ref="G1128:G1129"/>
    <mergeCell ref="C1128:C1129"/>
    <mergeCell ref="G1132:G1133"/>
    <mergeCell ref="E1130:E1131"/>
    <mergeCell ref="C1130:C1131"/>
    <mergeCell ref="B1132:B1133"/>
    <mergeCell ref="G1130:G1131"/>
    <mergeCell ref="M1112:M1113"/>
    <mergeCell ref="I1112:I1113"/>
    <mergeCell ref="K1112:K1113"/>
    <mergeCell ref="M1114:M1115"/>
    <mergeCell ref="A1114:A1115"/>
    <mergeCell ref="B1114:B1115"/>
    <mergeCell ref="C1114:C1115"/>
    <mergeCell ref="I1114:I1115"/>
    <mergeCell ref="K1114:K1115"/>
    <mergeCell ref="G1114:G1115"/>
    <mergeCell ref="C1112:C1113"/>
    <mergeCell ref="H1114:H1115"/>
    <mergeCell ref="C1116:C1117"/>
    <mergeCell ref="H1112:H1113"/>
    <mergeCell ref="F1114:F1115"/>
    <mergeCell ref="A1112:A1113"/>
    <mergeCell ref="E1114:E1115"/>
    <mergeCell ref="A1116:A1117"/>
    <mergeCell ref="B1116:B1117"/>
    <mergeCell ref="B1112:B1113"/>
    <mergeCell ref="G1112:G1113"/>
    <mergeCell ref="E1112:E1113"/>
    <mergeCell ref="E1118:E1119"/>
    <mergeCell ref="G1118:G1119"/>
    <mergeCell ref="F1118:F1119"/>
    <mergeCell ref="F1112:F1113"/>
    <mergeCell ref="A1120:A1121"/>
    <mergeCell ref="B1120:B1121"/>
    <mergeCell ref="B1118:B1119"/>
    <mergeCell ref="A1118:A1119"/>
    <mergeCell ref="M1116:M1117"/>
    <mergeCell ref="G1116:G1117"/>
    <mergeCell ref="E1116:E1117"/>
    <mergeCell ref="F1116:F1117"/>
    <mergeCell ref="H1116:H1117"/>
    <mergeCell ref="K1116:K1117"/>
    <mergeCell ref="M1118:M1119"/>
    <mergeCell ref="M1120:M1121"/>
    <mergeCell ref="C1118:C1119"/>
    <mergeCell ref="H1120:H1121"/>
    <mergeCell ref="G1120:G1121"/>
    <mergeCell ref="C1120:C1121"/>
    <mergeCell ref="E1120:E1121"/>
    <mergeCell ref="F1120:F1121"/>
    <mergeCell ref="H1118:H1119"/>
    <mergeCell ref="I1118:I1119"/>
    <mergeCell ref="I1120:I1121"/>
    <mergeCell ref="I1116:I1117"/>
    <mergeCell ref="K1120:K1121"/>
    <mergeCell ref="K1118:K1119"/>
    <mergeCell ref="M1104:M1105"/>
    <mergeCell ref="K1102:K1103"/>
    <mergeCell ref="G1104:G1105"/>
    <mergeCell ref="G1102:G1103"/>
    <mergeCell ref="H1100:H1101"/>
    <mergeCell ref="A1100:A1101"/>
    <mergeCell ref="B1106:B1107"/>
    <mergeCell ref="A1102:A1103"/>
    <mergeCell ref="B1102:B1103"/>
    <mergeCell ref="F1100:F1101"/>
    <mergeCell ref="E1100:E1101"/>
    <mergeCell ref="A1104:A1105"/>
    <mergeCell ref="B1104:B1105"/>
    <mergeCell ref="E1104:E1105"/>
    <mergeCell ref="F1104:F1105"/>
    <mergeCell ref="A1110:A1111"/>
    <mergeCell ref="B1110:B1111"/>
    <mergeCell ref="C1110:C1111"/>
    <mergeCell ref="C1108:C1109"/>
    <mergeCell ref="F1108:F1109"/>
    <mergeCell ref="A1106:A1107"/>
    <mergeCell ref="E1110:E1111"/>
    <mergeCell ref="E1106:E1107"/>
    <mergeCell ref="A1108:A1109"/>
    <mergeCell ref="B1108:B1109"/>
    <mergeCell ref="K1108:K1109"/>
    <mergeCell ref="H1106:H1107"/>
    <mergeCell ref="C1100:C1101"/>
    <mergeCell ref="B1100:B1101"/>
    <mergeCell ref="C1102:C1103"/>
    <mergeCell ref="C1106:C1107"/>
    <mergeCell ref="C1104:C1105"/>
    <mergeCell ref="F1106:F1107"/>
    <mergeCell ref="H1104:H1105"/>
    <mergeCell ref="H1102:H1103"/>
    <mergeCell ref="G1108:G1109"/>
    <mergeCell ref="F1110:F1111"/>
    <mergeCell ref="E1108:E1109"/>
    <mergeCell ref="M1106:M1107"/>
    <mergeCell ref="K1106:K1107"/>
    <mergeCell ref="G1106:G1107"/>
    <mergeCell ref="H1108:H1109"/>
    <mergeCell ref="M1108:M1109"/>
    <mergeCell ref="M1110:M1111"/>
    <mergeCell ref="G1110:G1111"/>
    <mergeCell ref="K1110:K1111"/>
    <mergeCell ref="H1110:H1111"/>
    <mergeCell ref="C1098:C1099"/>
    <mergeCell ref="A1098:A1099"/>
    <mergeCell ref="A1090:A1091"/>
    <mergeCell ref="B1096:B1097"/>
    <mergeCell ref="C1096:C1097"/>
    <mergeCell ref="A1094:A1095"/>
    <mergeCell ref="G1094:G1095"/>
    <mergeCell ref="E1096:E1097"/>
    <mergeCell ref="B1094:B1095"/>
    <mergeCell ref="C1094:C1095"/>
    <mergeCell ref="F1094:F1095"/>
    <mergeCell ref="G1096:G1097"/>
    <mergeCell ref="E1094:E1095"/>
    <mergeCell ref="B1098:B1099"/>
    <mergeCell ref="A1096:A1097"/>
    <mergeCell ref="M1094:M1095"/>
    <mergeCell ref="K1094:K1095"/>
    <mergeCell ref="H1096:H1097"/>
    <mergeCell ref="M1096:M1097"/>
    <mergeCell ref="K1096:K1097"/>
    <mergeCell ref="H1094:H1095"/>
    <mergeCell ref="E1098:E1099"/>
    <mergeCell ref="F1098:F1099"/>
    <mergeCell ref="M1100:M1101"/>
    <mergeCell ref="G1098:G1099"/>
    <mergeCell ref="G1100:G1101"/>
    <mergeCell ref="H1098:H1099"/>
    <mergeCell ref="M1098:M1099"/>
    <mergeCell ref="K1098:K1099"/>
    <mergeCell ref="E1102:E1103"/>
    <mergeCell ref="F1102:F1103"/>
    <mergeCell ref="F1096:F1097"/>
    <mergeCell ref="M1102:M1103"/>
    <mergeCell ref="I1096:I1097"/>
    <mergeCell ref="M1088:M1089"/>
    <mergeCell ref="H1090:H1091"/>
    <mergeCell ref="G1086:G1087"/>
    <mergeCell ref="K1086:K1087"/>
    <mergeCell ref="K1088:K1089"/>
    <mergeCell ref="I1088:I1089"/>
    <mergeCell ref="M1086:M1087"/>
    <mergeCell ref="H1086:H1087"/>
    <mergeCell ref="H1088:H1089"/>
    <mergeCell ref="F1086:F1087"/>
    <mergeCell ref="G1088:G1089"/>
    <mergeCell ref="I1086:I1087"/>
    <mergeCell ref="I1084:I1085"/>
    <mergeCell ref="F1084:F1085"/>
    <mergeCell ref="G1084:G1085"/>
    <mergeCell ref="H1084:H1085"/>
    <mergeCell ref="A1088:A1089"/>
    <mergeCell ref="G1092:G1093"/>
    <mergeCell ref="B1090:B1091"/>
    <mergeCell ref="B1086:B1087"/>
    <mergeCell ref="C1086:C1087"/>
    <mergeCell ref="G1090:G1091"/>
    <mergeCell ref="F1088:F1089"/>
    <mergeCell ref="E1088:E1089"/>
    <mergeCell ref="B1088:B1089"/>
    <mergeCell ref="C1088:C1089"/>
    <mergeCell ref="M1092:M1093"/>
    <mergeCell ref="M1090:M1091"/>
    <mergeCell ref="E1090:E1091"/>
    <mergeCell ref="F1090:F1091"/>
    <mergeCell ref="K1092:K1093"/>
    <mergeCell ref="E1092:E1093"/>
    <mergeCell ref="F1092:F1093"/>
    <mergeCell ref="H1092:H1093"/>
    <mergeCell ref="I1092:I1093"/>
    <mergeCell ref="A1092:A1093"/>
    <mergeCell ref="B1092:B1093"/>
    <mergeCell ref="C1092:C1093"/>
    <mergeCell ref="C1090:C1091"/>
    <mergeCell ref="G1082:G1083"/>
    <mergeCell ref="C1078:C1079"/>
    <mergeCell ref="F1082:F1083"/>
    <mergeCell ref="G1080:G1081"/>
    <mergeCell ref="E1076:E1077"/>
    <mergeCell ref="C1076:C1077"/>
    <mergeCell ref="M1076:M1077"/>
    <mergeCell ref="I1076:I1077"/>
    <mergeCell ref="K1076:K1077"/>
    <mergeCell ref="M1078:M1079"/>
    <mergeCell ref="I1078:I1079"/>
    <mergeCell ref="H1080:H1081"/>
    <mergeCell ref="H1078:H1079"/>
    <mergeCell ref="H1076:H1077"/>
    <mergeCell ref="K1078:K1079"/>
    <mergeCell ref="K1080:K1081"/>
    <mergeCell ref="A1086:A1087"/>
    <mergeCell ref="A1080:A1081"/>
    <mergeCell ref="A1082:A1083"/>
    <mergeCell ref="A1084:A1085"/>
    <mergeCell ref="H1082:H1083"/>
    <mergeCell ref="E1082:E1083"/>
    <mergeCell ref="B1082:B1083"/>
    <mergeCell ref="E1080:E1081"/>
    <mergeCell ref="F1080:F1081"/>
    <mergeCell ref="E1086:E1087"/>
    <mergeCell ref="M1084:M1085"/>
    <mergeCell ref="B1084:B1085"/>
    <mergeCell ref="C1084:C1085"/>
    <mergeCell ref="C1080:C1081"/>
    <mergeCell ref="C1082:C1083"/>
    <mergeCell ref="B1080:B1081"/>
    <mergeCell ref="E1084:E1085"/>
    <mergeCell ref="M1082:M1083"/>
    <mergeCell ref="K1082:K1083"/>
    <mergeCell ref="M1080:M1081"/>
    <mergeCell ref="I1082:I1083"/>
    <mergeCell ref="M1072:M1073"/>
    <mergeCell ref="G1068:G1069"/>
    <mergeCell ref="E1070:E1071"/>
    <mergeCell ref="E1068:E1069"/>
    <mergeCell ref="F1068:F1069"/>
    <mergeCell ref="G1070:G1071"/>
    <mergeCell ref="H1070:H1071"/>
    <mergeCell ref="K1072:K1073"/>
    <mergeCell ref="I1072:I1073"/>
    <mergeCell ref="A1070:A1071"/>
    <mergeCell ref="B1070:B1071"/>
    <mergeCell ref="C1070:C1071"/>
    <mergeCell ref="A1072:A1073"/>
    <mergeCell ref="F1070:F1071"/>
    <mergeCell ref="M1074:M1075"/>
    <mergeCell ref="I1074:I1075"/>
    <mergeCell ref="G1074:G1075"/>
    <mergeCell ref="H1074:H1075"/>
    <mergeCell ref="H1072:H1073"/>
    <mergeCell ref="B1072:B1073"/>
    <mergeCell ref="C1072:C1073"/>
    <mergeCell ref="G1072:G1073"/>
    <mergeCell ref="E1072:E1073"/>
    <mergeCell ref="F1072:F1073"/>
    <mergeCell ref="E1074:E1075"/>
    <mergeCell ref="F1074:F1075"/>
    <mergeCell ref="F1076:F1077"/>
    <mergeCell ref="C1074:C1075"/>
    <mergeCell ref="A1078:A1079"/>
    <mergeCell ref="B1078:B1079"/>
    <mergeCell ref="A1074:A1075"/>
    <mergeCell ref="B1074:B1075"/>
    <mergeCell ref="B1076:B1077"/>
    <mergeCell ref="A1076:A1077"/>
    <mergeCell ref="E1078:E1079"/>
    <mergeCell ref="F1078:F1079"/>
    <mergeCell ref="G1078:G1079"/>
    <mergeCell ref="G1076:G1077"/>
    <mergeCell ref="B1064:B1065"/>
    <mergeCell ref="C1064:C1065"/>
    <mergeCell ref="H1064:H1065"/>
    <mergeCell ref="G1062:G1063"/>
    <mergeCell ref="E1062:E1063"/>
    <mergeCell ref="F1062:F1063"/>
    <mergeCell ref="H1062:H1063"/>
    <mergeCell ref="F1064:F1065"/>
    <mergeCell ref="A1066:A1067"/>
    <mergeCell ref="B1066:B1067"/>
    <mergeCell ref="G1064:G1065"/>
    <mergeCell ref="F1066:F1067"/>
    <mergeCell ref="G1066:G1067"/>
    <mergeCell ref="A1062:A1063"/>
    <mergeCell ref="B1062:B1063"/>
    <mergeCell ref="C1062:C1063"/>
    <mergeCell ref="E1066:E1067"/>
    <mergeCell ref="A1064:A1065"/>
    <mergeCell ref="H1066:H1067"/>
    <mergeCell ref="M1066:M1067"/>
    <mergeCell ref="K1066:K1067"/>
    <mergeCell ref="I1066:I1067"/>
    <mergeCell ref="C1066:C1067"/>
    <mergeCell ref="E1064:E1065"/>
    <mergeCell ref="M1064:M1065"/>
    <mergeCell ref="I1064:I1065"/>
    <mergeCell ref="A1068:A1069"/>
    <mergeCell ref="B1068:B1069"/>
    <mergeCell ref="C1068:C1069"/>
    <mergeCell ref="M1070:M1071"/>
    <mergeCell ref="K1070:K1071"/>
    <mergeCell ref="K1068:K1069"/>
    <mergeCell ref="I1070:I1071"/>
    <mergeCell ref="I1068:I1069"/>
    <mergeCell ref="H1068:H1069"/>
    <mergeCell ref="M1068:M1069"/>
    <mergeCell ref="K1064:K1065"/>
    <mergeCell ref="M1056:M1057"/>
    <mergeCell ref="G1056:G1057"/>
    <mergeCell ref="A1056:A1057"/>
    <mergeCell ref="B1056:B1057"/>
    <mergeCell ref="C1056:C1057"/>
    <mergeCell ref="E1056:E1057"/>
    <mergeCell ref="F1056:F1057"/>
    <mergeCell ref="I1056:I1057"/>
    <mergeCell ref="H1054:H1055"/>
    <mergeCell ref="H1056:H1057"/>
    <mergeCell ref="A1060:A1061"/>
    <mergeCell ref="B1060:B1061"/>
    <mergeCell ref="C1060:C1061"/>
    <mergeCell ref="A1058:A1059"/>
    <mergeCell ref="B1058:B1059"/>
    <mergeCell ref="C1058:C1059"/>
    <mergeCell ref="E1058:E1059"/>
    <mergeCell ref="F1058:F1059"/>
    <mergeCell ref="E1060:E1061"/>
    <mergeCell ref="F1060:F1061"/>
    <mergeCell ref="M1058:M1059"/>
    <mergeCell ref="I1058:I1059"/>
    <mergeCell ref="G1058:G1059"/>
    <mergeCell ref="H1060:H1061"/>
    <mergeCell ref="M1060:M1061"/>
    <mergeCell ref="M1062:M1063"/>
    <mergeCell ref="K1060:K1061"/>
    <mergeCell ref="K1058:K1059"/>
    <mergeCell ref="G1060:G1061"/>
    <mergeCell ref="I1060:I1061"/>
    <mergeCell ref="H1058:H1059"/>
    <mergeCell ref="I1062:I1063"/>
    <mergeCell ref="K1062:K1063"/>
    <mergeCell ref="F1050:F1051"/>
    <mergeCell ref="H1050:H1051"/>
    <mergeCell ref="E1046:E1047"/>
    <mergeCell ref="G1048:G1049"/>
    <mergeCell ref="E1050:E1051"/>
    <mergeCell ref="E1048:E1049"/>
    <mergeCell ref="F1048:F1049"/>
    <mergeCell ref="G1050:G1051"/>
    <mergeCell ref="M1050:M1051"/>
    <mergeCell ref="G1052:G1053"/>
    <mergeCell ref="I1052:I1053"/>
    <mergeCell ref="E1052:E1053"/>
    <mergeCell ref="M1046:M1047"/>
    <mergeCell ref="I1046:I1047"/>
    <mergeCell ref="H1046:H1047"/>
    <mergeCell ref="K1046:K1047"/>
    <mergeCell ref="K1048:K1049"/>
    <mergeCell ref="M1054:M1055"/>
    <mergeCell ref="K1054:K1055"/>
    <mergeCell ref="G1054:G1055"/>
    <mergeCell ref="I1054:I1055"/>
    <mergeCell ref="A1052:A1053"/>
    <mergeCell ref="B1052:B1053"/>
    <mergeCell ref="C1052:C1053"/>
    <mergeCell ref="H1052:H1053"/>
    <mergeCell ref="M1052:M1053"/>
    <mergeCell ref="A1054:A1055"/>
    <mergeCell ref="B1054:B1055"/>
    <mergeCell ref="C1054:C1055"/>
    <mergeCell ref="E1054:E1055"/>
    <mergeCell ref="C1050:C1051"/>
    <mergeCell ref="F1052:F1053"/>
    <mergeCell ref="A1050:A1051"/>
    <mergeCell ref="B1050:B1051"/>
    <mergeCell ref="F1054:F1055"/>
    <mergeCell ref="I1050:I1051"/>
    <mergeCell ref="A1042:A1043"/>
    <mergeCell ref="F1040:F1041"/>
    <mergeCell ref="E1040:E1041"/>
    <mergeCell ref="F1038:F1039"/>
    <mergeCell ref="E1038:E1039"/>
    <mergeCell ref="C1036:C1037"/>
    <mergeCell ref="M1044:M1045"/>
    <mergeCell ref="E1042:E1043"/>
    <mergeCell ref="F1042:F1043"/>
    <mergeCell ref="M1042:M1043"/>
    <mergeCell ref="H1042:H1043"/>
    <mergeCell ref="G1042:G1043"/>
    <mergeCell ref="H1044:H1045"/>
    <mergeCell ref="F1044:F1045"/>
    <mergeCell ref="K1042:K1043"/>
    <mergeCell ref="I1044:I1045"/>
    <mergeCell ref="A1044:A1045"/>
    <mergeCell ref="B1044:B1045"/>
    <mergeCell ref="C1044:C1045"/>
    <mergeCell ref="C1040:C1041"/>
    <mergeCell ref="B1040:B1041"/>
    <mergeCell ref="B1042:B1043"/>
    <mergeCell ref="C1042:C1043"/>
    <mergeCell ref="A1048:A1049"/>
    <mergeCell ref="B1048:B1049"/>
    <mergeCell ref="C1048:C1049"/>
    <mergeCell ref="C1046:C1047"/>
    <mergeCell ref="B1046:B1047"/>
    <mergeCell ref="G1044:G1045"/>
    <mergeCell ref="F1046:F1047"/>
    <mergeCell ref="G1046:G1047"/>
    <mergeCell ref="E1044:E1045"/>
    <mergeCell ref="A1046:A1047"/>
    <mergeCell ref="H1048:H1049"/>
    <mergeCell ref="M1048:M1049"/>
    <mergeCell ref="I1048:I1049"/>
    <mergeCell ref="F1036:F1037"/>
    <mergeCell ref="E1034:E1035"/>
    <mergeCell ref="F1032:F1033"/>
    <mergeCell ref="E1032:E1033"/>
    <mergeCell ref="F1034:F1035"/>
    <mergeCell ref="H1030:H1031"/>
    <mergeCell ref="F1030:F1031"/>
    <mergeCell ref="G1032:G1033"/>
    <mergeCell ref="H1032:H1033"/>
    <mergeCell ref="G1030:G1031"/>
    <mergeCell ref="E1036:E1037"/>
    <mergeCell ref="B1038:B1039"/>
    <mergeCell ref="C1038:C1039"/>
    <mergeCell ref="E1030:E1031"/>
    <mergeCell ref="G1034:G1035"/>
    <mergeCell ref="M1040:M1041"/>
    <mergeCell ref="K1040:K1041"/>
    <mergeCell ref="G1038:G1039"/>
    <mergeCell ref="M1038:M1039"/>
    <mergeCell ref="I1040:I1041"/>
    <mergeCell ref="G1040:G1041"/>
    <mergeCell ref="K1038:K1039"/>
    <mergeCell ref="H1034:H1035"/>
    <mergeCell ref="M1034:M1035"/>
    <mergeCell ref="K1036:K1037"/>
    <mergeCell ref="H1040:H1041"/>
    <mergeCell ref="H1036:H1037"/>
    <mergeCell ref="H1038:H1039"/>
    <mergeCell ref="M1036:M1037"/>
    <mergeCell ref="G1036:G1037"/>
    <mergeCell ref="A1036:A1037"/>
    <mergeCell ref="B1036:B1037"/>
    <mergeCell ref="A1040:A1041"/>
    <mergeCell ref="A1038:A1039"/>
    <mergeCell ref="E1022:E1023"/>
    <mergeCell ref="C1020:C1021"/>
    <mergeCell ref="B1016:B1017"/>
    <mergeCell ref="C1022:C1023"/>
    <mergeCell ref="A1022:A1023"/>
    <mergeCell ref="B1022:B1023"/>
    <mergeCell ref="A1020:A1021"/>
    <mergeCell ref="B1020:B1021"/>
    <mergeCell ref="A1018:A1019"/>
    <mergeCell ref="H1028:H1029"/>
    <mergeCell ref="H1022:H1023"/>
    <mergeCell ref="F1022:F1023"/>
    <mergeCell ref="G1022:G1023"/>
    <mergeCell ref="F1024:F1025"/>
    <mergeCell ref="H1026:H1027"/>
    <mergeCell ref="E1024:E1025"/>
    <mergeCell ref="B1024:B1025"/>
    <mergeCell ref="C1024:C1025"/>
    <mergeCell ref="G1026:G1027"/>
    <mergeCell ref="H1024:H1025"/>
    <mergeCell ref="G1024:G1025"/>
    <mergeCell ref="E1026:E1027"/>
    <mergeCell ref="F1026:F1027"/>
    <mergeCell ref="B1026:B1027"/>
    <mergeCell ref="C1026:C1027"/>
    <mergeCell ref="A1030:A1031"/>
    <mergeCell ref="B1030:B1031"/>
    <mergeCell ref="A1028:A1029"/>
    <mergeCell ref="G1028:G1029"/>
    <mergeCell ref="C1028:C1029"/>
    <mergeCell ref="F1028:F1029"/>
    <mergeCell ref="E1028:E1029"/>
    <mergeCell ref="B1034:B1035"/>
    <mergeCell ref="C1030:C1031"/>
    <mergeCell ref="A1034:A1035"/>
    <mergeCell ref="A1024:A1025"/>
    <mergeCell ref="A1026:A1027"/>
    <mergeCell ref="B1028:B1029"/>
    <mergeCell ref="C1034:C1035"/>
    <mergeCell ref="A1032:A1033"/>
    <mergeCell ref="B1032:B1033"/>
    <mergeCell ref="C1032:C1033"/>
    <mergeCell ref="B1008:B1009"/>
    <mergeCell ref="C1008:C1009"/>
    <mergeCell ref="B1006:B1007"/>
    <mergeCell ref="B1004:B1005"/>
    <mergeCell ref="C1004:C1005"/>
    <mergeCell ref="F1004:F1005"/>
    <mergeCell ref="A1010:A1011"/>
    <mergeCell ref="B1010:B1011"/>
    <mergeCell ref="B1012:B1013"/>
    <mergeCell ref="F1008:F1009"/>
    <mergeCell ref="E1008:E1009"/>
    <mergeCell ref="H1010:H1011"/>
    <mergeCell ref="G1010:G1011"/>
    <mergeCell ref="G1008:G1009"/>
    <mergeCell ref="H1008:H1009"/>
    <mergeCell ref="A1008:A1009"/>
    <mergeCell ref="G1016:G1017"/>
    <mergeCell ref="H1012:H1013"/>
    <mergeCell ref="G1014:G1015"/>
    <mergeCell ref="H1014:H1015"/>
    <mergeCell ref="F1020:F1021"/>
    <mergeCell ref="A1012:A1013"/>
    <mergeCell ref="G1020:G1021"/>
    <mergeCell ref="E1018:E1019"/>
    <mergeCell ref="G1012:G1013"/>
    <mergeCell ref="E1016:E1017"/>
    <mergeCell ref="E1010:E1011"/>
    <mergeCell ref="F1010:F1011"/>
    <mergeCell ref="C1010:C1011"/>
    <mergeCell ref="C1014:C1015"/>
    <mergeCell ref="E1014:E1015"/>
    <mergeCell ref="F1012:F1013"/>
    <mergeCell ref="C1012:C1013"/>
    <mergeCell ref="E1012:E1013"/>
    <mergeCell ref="F1014:F1015"/>
    <mergeCell ref="H1016:H1017"/>
    <mergeCell ref="G1018:G1019"/>
    <mergeCell ref="H1018:H1019"/>
    <mergeCell ref="H1020:H1021"/>
    <mergeCell ref="E1020:E1021"/>
    <mergeCell ref="A1014:A1015"/>
    <mergeCell ref="C1016:C1017"/>
    <mergeCell ref="A1016:A1017"/>
    <mergeCell ref="B1014:B1015"/>
    <mergeCell ref="C1018:C1019"/>
    <mergeCell ref="F1018:F1019"/>
    <mergeCell ref="F1016:F1017"/>
    <mergeCell ref="B1018:B1019"/>
    <mergeCell ref="F998:F999"/>
    <mergeCell ref="E998:E999"/>
    <mergeCell ref="F992:F993"/>
    <mergeCell ref="B990:B991"/>
    <mergeCell ref="E990:E991"/>
    <mergeCell ref="F990:F991"/>
    <mergeCell ref="F988:F989"/>
    <mergeCell ref="C992:C993"/>
    <mergeCell ref="B996:B997"/>
    <mergeCell ref="E992:E993"/>
    <mergeCell ref="B992:B993"/>
    <mergeCell ref="B998:B999"/>
    <mergeCell ref="C998:C999"/>
    <mergeCell ref="E994:E995"/>
    <mergeCell ref="A1000:A1001"/>
    <mergeCell ref="B1000:B1001"/>
    <mergeCell ref="E996:E997"/>
    <mergeCell ref="C994:C995"/>
    <mergeCell ref="C996:C997"/>
    <mergeCell ref="B994:B995"/>
    <mergeCell ref="A998:A999"/>
    <mergeCell ref="E1000:E1001"/>
    <mergeCell ref="A994:A995"/>
    <mergeCell ref="A996:A997"/>
    <mergeCell ref="H1002:H1003"/>
    <mergeCell ref="H1000:H1001"/>
    <mergeCell ref="C1002:C1003"/>
    <mergeCell ref="C1000:C1001"/>
    <mergeCell ref="G1000:G1001"/>
    <mergeCell ref="G1002:G1003"/>
    <mergeCell ref="F1000:F1001"/>
    <mergeCell ref="H1006:H1007"/>
    <mergeCell ref="E1006:E1007"/>
    <mergeCell ref="G1006:G1007"/>
    <mergeCell ref="F1006:F1007"/>
    <mergeCell ref="H1004:H1005"/>
    <mergeCell ref="G1004:G1005"/>
    <mergeCell ref="E1004:E1005"/>
    <mergeCell ref="A1002:A1003"/>
    <mergeCell ref="A1004:A1005"/>
    <mergeCell ref="E1002:E1003"/>
    <mergeCell ref="F1002:F1003"/>
    <mergeCell ref="B1002:B1003"/>
    <mergeCell ref="A1006:A1007"/>
    <mergeCell ref="C1006:C1007"/>
    <mergeCell ref="W20:W21"/>
    <mergeCell ref="G930:G931"/>
    <mergeCell ref="G890:G891"/>
    <mergeCell ref="G792:G793"/>
    <mergeCell ref="G790:G791"/>
    <mergeCell ref="G940:G941"/>
    <mergeCell ref="H920:H921"/>
    <mergeCell ref="H930:H931"/>
    <mergeCell ref="H926:H927"/>
    <mergeCell ref="X20:X21"/>
    <mergeCell ref="E974:E975"/>
    <mergeCell ref="F974:F975"/>
    <mergeCell ref="E966:E967"/>
    <mergeCell ref="F954:F955"/>
    <mergeCell ref="F958:F959"/>
    <mergeCell ref="H446:H447"/>
    <mergeCell ref="H472:H473"/>
    <mergeCell ref="H470:H471"/>
    <mergeCell ref="H460:H461"/>
    <mergeCell ref="T43:U43"/>
    <mergeCell ref="I946:I947"/>
    <mergeCell ref="I944:I945"/>
    <mergeCell ref="M926:M927"/>
    <mergeCell ref="M928:M929"/>
    <mergeCell ref="K928:K929"/>
    <mergeCell ref="K920:K921"/>
    <mergeCell ref="M912:M913"/>
    <mergeCell ref="M910:M911"/>
    <mergeCell ref="K912:K913"/>
    <mergeCell ref="G988:G989"/>
    <mergeCell ref="G986:G987"/>
    <mergeCell ref="F986:F987"/>
    <mergeCell ref="Z20:Z21"/>
    <mergeCell ref="Y20:Y21"/>
    <mergeCell ref="T20:T21"/>
    <mergeCell ref="U20:U21"/>
    <mergeCell ref="V20:V21"/>
    <mergeCell ref="G950:G951"/>
    <mergeCell ref="T42:U42"/>
    <mergeCell ref="E988:E989"/>
    <mergeCell ref="F792:F793"/>
    <mergeCell ref="E976:E977"/>
    <mergeCell ref="E958:E959"/>
    <mergeCell ref="F944:F945"/>
    <mergeCell ref="E934:E935"/>
    <mergeCell ref="E986:E987"/>
    <mergeCell ref="I970:I971"/>
    <mergeCell ref="I954:I955"/>
    <mergeCell ref="I974:I975"/>
    <mergeCell ref="I960:I961"/>
    <mergeCell ref="I942:I943"/>
    <mergeCell ref="I940:I941"/>
    <mergeCell ref="I924:I925"/>
    <mergeCell ref="I922:I923"/>
    <mergeCell ref="I840:I841"/>
    <mergeCell ref="I800:I801"/>
    <mergeCell ref="I904:I905"/>
    <mergeCell ref="I892:I893"/>
    <mergeCell ref="I868:I869"/>
    <mergeCell ref="I834:I835"/>
    <mergeCell ref="I768:I769"/>
    <mergeCell ref="I756:I757"/>
    <mergeCell ref="I750:I751"/>
    <mergeCell ref="I748:I749"/>
    <mergeCell ref="H998:H999"/>
    <mergeCell ref="H994:H995"/>
    <mergeCell ref="H996:H997"/>
    <mergeCell ref="K988:K989"/>
    <mergeCell ref="M986:M987"/>
    <mergeCell ref="K986:K987"/>
    <mergeCell ref="K990:K991"/>
    <mergeCell ref="G998:G999"/>
    <mergeCell ref="G994:G995"/>
    <mergeCell ref="I996:I997"/>
    <mergeCell ref="G992:G993"/>
    <mergeCell ref="M994:M995"/>
    <mergeCell ref="M998:M999"/>
    <mergeCell ref="M996:M997"/>
    <mergeCell ref="M992:M993"/>
    <mergeCell ref="M984:M985"/>
    <mergeCell ref="M990:M991"/>
    <mergeCell ref="M988:M989"/>
    <mergeCell ref="G984:G985"/>
    <mergeCell ref="G982:G983"/>
    <mergeCell ref="G978:G979"/>
    <mergeCell ref="G990:G991"/>
    <mergeCell ref="I988:I989"/>
    <mergeCell ref="I990:I991"/>
    <mergeCell ref="H988:H989"/>
    <mergeCell ref="I986:I987"/>
    <mergeCell ref="H984:H985"/>
    <mergeCell ref="I984:I985"/>
    <mergeCell ref="H978:H979"/>
    <mergeCell ref="H990:H991"/>
    <mergeCell ref="H986:H987"/>
    <mergeCell ref="I994:I995"/>
    <mergeCell ref="H992:H993"/>
    <mergeCell ref="I998:I999"/>
    <mergeCell ref="I992:I993"/>
    <mergeCell ref="F978:F979"/>
    <mergeCell ref="A982:A983"/>
    <mergeCell ref="B982:B983"/>
    <mergeCell ref="A980:A981"/>
    <mergeCell ref="B980:B981"/>
    <mergeCell ref="C980:C981"/>
    <mergeCell ref="M982:M983"/>
    <mergeCell ref="I982:I983"/>
    <mergeCell ref="I980:I981"/>
    <mergeCell ref="K980:K981"/>
    <mergeCell ref="M980:M981"/>
    <mergeCell ref="K982:K983"/>
    <mergeCell ref="H982:H983"/>
    <mergeCell ref="F980:F981"/>
    <mergeCell ref="H980:H981"/>
    <mergeCell ref="F982:F983"/>
    <mergeCell ref="A978:A979"/>
    <mergeCell ref="E978:E979"/>
    <mergeCell ref="C978:C979"/>
    <mergeCell ref="B978:B979"/>
    <mergeCell ref="E984:E985"/>
    <mergeCell ref="F984:F985"/>
    <mergeCell ref="G980:G981"/>
    <mergeCell ref="E980:E981"/>
    <mergeCell ref="C982:C983"/>
    <mergeCell ref="E982:E983"/>
    <mergeCell ref="A984:A985"/>
    <mergeCell ref="B984:B985"/>
    <mergeCell ref="C984:C985"/>
    <mergeCell ref="A986:A987"/>
    <mergeCell ref="B986:B987"/>
    <mergeCell ref="C986:C987"/>
    <mergeCell ref="F996:F997"/>
    <mergeCell ref="F994:F995"/>
    <mergeCell ref="G996:G997"/>
    <mergeCell ref="C990:C991"/>
    <mergeCell ref="B988:B989"/>
    <mergeCell ref="C988:C989"/>
    <mergeCell ref="A992:A993"/>
    <mergeCell ref="A988:A989"/>
    <mergeCell ref="A990:A991"/>
    <mergeCell ref="H970:H971"/>
    <mergeCell ref="F970:F971"/>
    <mergeCell ref="F972:F973"/>
    <mergeCell ref="H972:H973"/>
    <mergeCell ref="F968:F969"/>
    <mergeCell ref="G968:G969"/>
    <mergeCell ref="M970:M971"/>
    <mergeCell ref="C972:C973"/>
    <mergeCell ref="K970:K971"/>
    <mergeCell ref="K972:K973"/>
    <mergeCell ref="M972:M973"/>
    <mergeCell ref="I972:I973"/>
    <mergeCell ref="G970:G971"/>
    <mergeCell ref="E970:E971"/>
    <mergeCell ref="G972:G973"/>
    <mergeCell ref="E972:E973"/>
    <mergeCell ref="A974:A975"/>
    <mergeCell ref="C974:C975"/>
    <mergeCell ref="B974:B975"/>
    <mergeCell ref="A976:A977"/>
    <mergeCell ref="A970:A971"/>
    <mergeCell ref="B970:B971"/>
    <mergeCell ref="C970:C971"/>
    <mergeCell ref="A972:A973"/>
    <mergeCell ref="B972:B973"/>
    <mergeCell ref="K974:K975"/>
    <mergeCell ref="H974:H975"/>
    <mergeCell ref="G974:G975"/>
    <mergeCell ref="I976:I977"/>
    <mergeCell ref="H976:H977"/>
    <mergeCell ref="B976:B977"/>
    <mergeCell ref="C976:C977"/>
    <mergeCell ref="F976:F977"/>
    <mergeCell ref="G976:G977"/>
    <mergeCell ref="K976:K977"/>
    <mergeCell ref="A958:A959"/>
    <mergeCell ref="C958:C959"/>
    <mergeCell ref="M960:M961"/>
    <mergeCell ref="H958:H959"/>
    <mergeCell ref="K958:K959"/>
    <mergeCell ref="M958:M959"/>
    <mergeCell ref="I958:I959"/>
    <mergeCell ref="K960:K961"/>
    <mergeCell ref="A964:A965"/>
    <mergeCell ref="B964:B965"/>
    <mergeCell ref="B958:B959"/>
    <mergeCell ref="A962:A963"/>
    <mergeCell ref="B962:B963"/>
    <mergeCell ref="A956:A957"/>
    <mergeCell ref="B956:B957"/>
    <mergeCell ref="A960:A961"/>
    <mergeCell ref="E960:E961"/>
    <mergeCell ref="C962:C963"/>
    <mergeCell ref="B960:B961"/>
    <mergeCell ref="C960:C961"/>
    <mergeCell ref="F960:F961"/>
    <mergeCell ref="H962:H963"/>
    <mergeCell ref="H960:H961"/>
    <mergeCell ref="M964:M965"/>
    <mergeCell ref="K962:K963"/>
    <mergeCell ref="M962:M963"/>
    <mergeCell ref="I962:I963"/>
    <mergeCell ref="I964:I965"/>
    <mergeCell ref="E962:E963"/>
    <mergeCell ref="F962:F963"/>
    <mergeCell ref="E968:E969"/>
    <mergeCell ref="C964:C965"/>
    <mergeCell ref="E964:E965"/>
    <mergeCell ref="F964:F965"/>
    <mergeCell ref="G964:G965"/>
    <mergeCell ref="H964:H965"/>
    <mergeCell ref="F966:F967"/>
    <mergeCell ref="H968:H969"/>
    <mergeCell ref="K968:K969"/>
    <mergeCell ref="A968:A969"/>
    <mergeCell ref="B968:B969"/>
    <mergeCell ref="C968:C969"/>
    <mergeCell ref="A966:A967"/>
    <mergeCell ref="B966:B967"/>
    <mergeCell ref="C966:C967"/>
    <mergeCell ref="G966:G967"/>
    <mergeCell ref="M968:M969"/>
    <mergeCell ref="H966:H967"/>
    <mergeCell ref="K966:K967"/>
    <mergeCell ref="M966:M967"/>
    <mergeCell ref="I966:I967"/>
    <mergeCell ref="I968:I969"/>
    <mergeCell ref="G962:G963"/>
    <mergeCell ref="G958:G959"/>
    <mergeCell ref="G960:G961"/>
    <mergeCell ref="A950:A951"/>
    <mergeCell ref="A948:A949"/>
    <mergeCell ref="B950:B951"/>
    <mergeCell ref="C950:C951"/>
    <mergeCell ref="G948:G949"/>
    <mergeCell ref="E948:E949"/>
    <mergeCell ref="B948:B949"/>
    <mergeCell ref="A952:A953"/>
    <mergeCell ref="H948:H949"/>
    <mergeCell ref="C948:C949"/>
    <mergeCell ref="E950:E951"/>
    <mergeCell ref="H950:H951"/>
    <mergeCell ref="F950:F951"/>
    <mergeCell ref="B952:B953"/>
    <mergeCell ref="K950:K951"/>
    <mergeCell ref="M950:M951"/>
    <mergeCell ref="C952:C953"/>
    <mergeCell ref="I950:I951"/>
    <mergeCell ref="H952:H953"/>
    <mergeCell ref="E952:E953"/>
    <mergeCell ref="F952:F953"/>
    <mergeCell ref="K952:K953"/>
    <mergeCell ref="M954:M955"/>
    <mergeCell ref="H954:H955"/>
    <mergeCell ref="K954:K955"/>
    <mergeCell ref="G954:G955"/>
    <mergeCell ref="G952:G953"/>
    <mergeCell ref="M952:M953"/>
    <mergeCell ref="K956:K957"/>
    <mergeCell ref="F956:F957"/>
    <mergeCell ref="H956:H957"/>
    <mergeCell ref="I956:I957"/>
    <mergeCell ref="G956:G957"/>
    <mergeCell ref="A954:A955"/>
    <mergeCell ref="B954:B955"/>
    <mergeCell ref="C954:C955"/>
    <mergeCell ref="E954:E955"/>
    <mergeCell ref="C956:C957"/>
    <mergeCell ref="E956:E957"/>
    <mergeCell ref="I952:I953"/>
    <mergeCell ref="A940:A941"/>
    <mergeCell ref="B940:B941"/>
    <mergeCell ref="A944:A945"/>
    <mergeCell ref="A942:A943"/>
    <mergeCell ref="E938:E939"/>
    <mergeCell ref="F938:F939"/>
    <mergeCell ref="B942:B943"/>
    <mergeCell ref="C944:C945"/>
    <mergeCell ref="C940:C941"/>
    <mergeCell ref="C942:C943"/>
    <mergeCell ref="B944:B945"/>
    <mergeCell ref="E942:E943"/>
    <mergeCell ref="E944:E945"/>
    <mergeCell ref="E940:E941"/>
    <mergeCell ref="M940:M941"/>
    <mergeCell ref="M946:M947"/>
    <mergeCell ref="M942:M943"/>
    <mergeCell ref="M944:M945"/>
    <mergeCell ref="F942:F943"/>
    <mergeCell ref="H942:H943"/>
    <mergeCell ref="H940:H941"/>
    <mergeCell ref="F940:F941"/>
    <mergeCell ref="H944:H945"/>
    <mergeCell ref="B946:B947"/>
    <mergeCell ref="M948:M949"/>
    <mergeCell ref="K948:K949"/>
    <mergeCell ref="I948:I949"/>
    <mergeCell ref="F946:F947"/>
    <mergeCell ref="G946:G947"/>
    <mergeCell ref="H946:H947"/>
    <mergeCell ref="F948:F949"/>
    <mergeCell ref="C946:C947"/>
    <mergeCell ref="E946:E947"/>
    <mergeCell ref="A946:A947"/>
    <mergeCell ref="G942:G943"/>
    <mergeCell ref="G944:G945"/>
    <mergeCell ref="A932:A933"/>
    <mergeCell ref="B932:B933"/>
    <mergeCell ref="C932:C933"/>
    <mergeCell ref="M930:M931"/>
    <mergeCell ref="I930:I931"/>
    <mergeCell ref="I932:I933"/>
    <mergeCell ref="M932:M933"/>
    <mergeCell ref="K930:K931"/>
    <mergeCell ref="F932:F933"/>
    <mergeCell ref="E932:E933"/>
    <mergeCell ref="A934:A935"/>
    <mergeCell ref="M938:M939"/>
    <mergeCell ref="F934:F935"/>
    <mergeCell ref="I936:I937"/>
    <mergeCell ref="I938:I939"/>
    <mergeCell ref="H938:H939"/>
    <mergeCell ref="C934:C935"/>
    <mergeCell ref="B934:B935"/>
    <mergeCell ref="A936:A937"/>
    <mergeCell ref="B936:B937"/>
    <mergeCell ref="C936:C937"/>
    <mergeCell ref="A938:A939"/>
    <mergeCell ref="B938:B939"/>
    <mergeCell ref="C938:C939"/>
    <mergeCell ref="F936:F937"/>
    <mergeCell ref="E936:E937"/>
    <mergeCell ref="G936:G937"/>
    <mergeCell ref="G938:G939"/>
    <mergeCell ref="M934:M935"/>
    <mergeCell ref="I934:I935"/>
    <mergeCell ref="H936:H937"/>
    <mergeCell ref="K936:K937"/>
    <mergeCell ref="M936:M937"/>
    <mergeCell ref="K934:K935"/>
    <mergeCell ref="H932:H933"/>
    <mergeCell ref="G934:G935"/>
    <mergeCell ref="H934:H935"/>
    <mergeCell ref="G932:G933"/>
    <mergeCell ref="A926:A927"/>
    <mergeCell ref="C926:C927"/>
    <mergeCell ref="B926:B927"/>
    <mergeCell ref="F922:F923"/>
    <mergeCell ref="H922:H923"/>
    <mergeCell ref="G922:G923"/>
    <mergeCell ref="A924:A925"/>
    <mergeCell ref="A922:A923"/>
    <mergeCell ref="F924:F925"/>
    <mergeCell ref="H924:H925"/>
    <mergeCell ref="G924:G925"/>
    <mergeCell ref="B924:B925"/>
    <mergeCell ref="E922:E923"/>
    <mergeCell ref="C924:C925"/>
    <mergeCell ref="E924:E925"/>
    <mergeCell ref="B922:B923"/>
    <mergeCell ref="C922:C923"/>
    <mergeCell ref="F928:F929"/>
    <mergeCell ref="F930:F931"/>
    <mergeCell ref="B930:B931"/>
    <mergeCell ref="C930:C931"/>
    <mergeCell ref="K926:K927"/>
    <mergeCell ref="F926:F927"/>
    <mergeCell ref="E926:E927"/>
    <mergeCell ref="I926:I927"/>
    <mergeCell ref="G926:G927"/>
    <mergeCell ref="I928:I929"/>
    <mergeCell ref="A928:A929"/>
    <mergeCell ref="C928:C929"/>
    <mergeCell ref="B928:B929"/>
    <mergeCell ref="A930:A931"/>
    <mergeCell ref="E930:E931"/>
    <mergeCell ref="E928:E929"/>
    <mergeCell ref="H928:H929"/>
    <mergeCell ref="G928:G929"/>
    <mergeCell ref="A912:A913"/>
    <mergeCell ref="C912:C913"/>
    <mergeCell ref="B912:B913"/>
    <mergeCell ref="E912:E913"/>
    <mergeCell ref="I912:I913"/>
    <mergeCell ref="E910:E911"/>
    <mergeCell ref="A910:A911"/>
    <mergeCell ref="B910:B911"/>
    <mergeCell ref="C910:C911"/>
    <mergeCell ref="H910:H911"/>
    <mergeCell ref="F912:F913"/>
    <mergeCell ref="G912:G913"/>
    <mergeCell ref="F910:F911"/>
    <mergeCell ref="G910:G911"/>
    <mergeCell ref="H912:H913"/>
    <mergeCell ref="I910:I911"/>
    <mergeCell ref="A914:A915"/>
    <mergeCell ref="B914:B915"/>
    <mergeCell ref="C914:C915"/>
    <mergeCell ref="A916:A917"/>
    <mergeCell ref="B916:B917"/>
    <mergeCell ref="C916:C917"/>
    <mergeCell ref="A920:A921"/>
    <mergeCell ref="A918:A919"/>
    <mergeCell ref="B918:B919"/>
    <mergeCell ref="C918:C919"/>
    <mergeCell ref="B920:B921"/>
    <mergeCell ref="C920:C921"/>
    <mergeCell ref="E918:E919"/>
    <mergeCell ref="F916:F917"/>
    <mergeCell ref="F920:F921"/>
    <mergeCell ref="M914:M915"/>
    <mergeCell ref="H914:H915"/>
    <mergeCell ref="M916:M917"/>
    <mergeCell ref="I916:I917"/>
    <mergeCell ref="H916:H917"/>
    <mergeCell ref="I914:I915"/>
    <mergeCell ref="K914:K915"/>
    <mergeCell ref="E914:E915"/>
    <mergeCell ref="G920:G921"/>
    <mergeCell ref="H918:H919"/>
    <mergeCell ref="F914:F915"/>
    <mergeCell ref="G916:G917"/>
    <mergeCell ref="G914:G915"/>
    <mergeCell ref="F918:F919"/>
    <mergeCell ref="E920:E921"/>
    <mergeCell ref="G918:G919"/>
    <mergeCell ref="E916:E917"/>
    <mergeCell ref="A904:A905"/>
    <mergeCell ref="E902:E903"/>
    <mergeCell ref="B904:B905"/>
    <mergeCell ref="C904:C905"/>
    <mergeCell ref="A898:A899"/>
    <mergeCell ref="B898:B899"/>
    <mergeCell ref="C898:C899"/>
    <mergeCell ref="A900:A901"/>
    <mergeCell ref="A902:A903"/>
    <mergeCell ref="B902:B903"/>
    <mergeCell ref="I900:I901"/>
    <mergeCell ref="H900:H901"/>
    <mergeCell ref="C900:C901"/>
    <mergeCell ref="M902:M903"/>
    <mergeCell ref="K902:K903"/>
    <mergeCell ref="G904:G905"/>
    <mergeCell ref="H902:H903"/>
    <mergeCell ref="I902:I903"/>
    <mergeCell ref="M904:M905"/>
    <mergeCell ref="G902:G903"/>
    <mergeCell ref="F904:F905"/>
    <mergeCell ref="I906:I907"/>
    <mergeCell ref="H904:H905"/>
    <mergeCell ref="C902:C903"/>
    <mergeCell ref="B900:B901"/>
    <mergeCell ref="E904:E905"/>
    <mergeCell ref="E900:E901"/>
    <mergeCell ref="F902:F903"/>
    <mergeCell ref="F906:F907"/>
    <mergeCell ref="G906:G907"/>
    <mergeCell ref="A908:A909"/>
    <mergeCell ref="B908:B909"/>
    <mergeCell ref="E906:E907"/>
    <mergeCell ref="A906:A907"/>
    <mergeCell ref="C908:C909"/>
    <mergeCell ref="B906:B907"/>
    <mergeCell ref="M908:M909"/>
    <mergeCell ref="I908:I909"/>
    <mergeCell ref="K908:K909"/>
    <mergeCell ref="C906:C907"/>
    <mergeCell ref="E908:E909"/>
    <mergeCell ref="F908:F909"/>
    <mergeCell ref="G908:G909"/>
    <mergeCell ref="H906:H907"/>
    <mergeCell ref="H908:H909"/>
    <mergeCell ref="M906:M907"/>
    <mergeCell ref="F890:F891"/>
    <mergeCell ref="E890:E891"/>
    <mergeCell ref="C888:C889"/>
    <mergeCell ref="M892:M893"/>
    <mergeCell ref="M890:M891"/>
    <mergeCell ref="I890:I891"/>
    <mergeCell ref="K892:K893"/>
    <mergeCell ref="K890:K891"/>
    <mergeCell ref="H890:H891"/>
    <mergeCell ref="H892:H893"/>
    <mergeCell ref="B894:B895"/>
    <mergeCell ref="A892:A893"/>
    <mergeCell ref="A894:A895"/>
    <mergeCell ref="A884:A885"/>
    <mergeCell ref="B884:B885"/>
    <mergeCell ref="C890:C891"/>
    <mergeCell ref="C892:C893"/>
    <mergeCell ref="M896:M897"/>
    <mergeCell ref="K894:K895"/>
    <mergeCell ref="C894:C895"/>
    <mergeCell ref="A888:A889"/>
    <mergeCell ref="A886:A887"/>
    <mergeCell ref="A890:A891"/>
    <mergeCell ref="A896:A897"/>
    <mergeCell ref="B896:B897"/>
    <mergeCell ref="B890:B891"/>
    <mergeCell ref="B892:B893"/>
    <mergeCell ref="G894:G895"/>
    <mergeCell ref="G898:G899"/>
    <mergeCell ref="F900:F901"/>
    <mergeCell ref="G900:G901"/>
    <mergeCell ref="C896:C897"/>
    <mergeCell ref="M894:M895"/>
    <mergeCell ref="E894:E895"/>
    <mergeCell ref="I896:I897"/>
    <mergeCell ref="K896:K897"/>
    <mergeCell ref="E896:E897"/>
    <mergeCell ref="F892:F893"/>
    <mergeCell ref="F894:F895"/>
    <mergeCell ref="E898:E899"/>
    <mergeCell ref="F898:F899"/>
    <mergeCell ref="E892:E893"/>
    <mergeCell ref="F896:F897"/>
    <mergeCell ref="M900:M901"/>
    <mergeCell ref="H898:H899"/>
    <mergeCell ref="K898:K899"/>
    <mergeCell ref="M898:M899"/>
    <mergeCell ref="I898:I899"/>
    <mergeCell ref="G892:G893"/>
    <mergeCell ref="I894:I895"/>
    <mergeCell ref="G896:G897"/>
    <mergeCell ref="H896:H897"/>
    <mergeCell ref="H894:H895"/>
    <mergeCell ref="F880:F881"/>
    <mergeCell ref="F878:F879"/>
    <mergeCell ref="A878:A879"/>
    <mergeCell ref="E878:E879"/>
    <mergeCell ref="B878:B879"/>
    <mergeCell ref="C878:C879"/>
    <mergeCell ref="A880:A881"/>
    <mergeCell ref="E880:E881"/>
    <mergeCell ref="B880:B881"/>
    <mergeCell ref="C880:C881"/>
    <mergeCell ref="M878:M879"/>
    <mergeCell ref="I878:I879"/>
    <mergeCell ref="K878:K879"/>
    <mergeCell ref="H878:H879"/>
    <mergeCell ref="G878:G879"/>
    <mergeCell ref="M880:M881"/>
    <mergeCell ref="H880:H881"/>
    <mergeCell ref="K880:K881"/>
    <mergeCell ref="G880:G881"/>
    <mergeCell ref="M884:M885"/>
    <mergeCell ref="I884:I885"/>
    <mergeCell ref="H882:H883"/>
    <mergeCell ref="K882:K883"/>
    <mergeCell ref="M882:M883"/>
    <mergeCell ref="I882:I883"/>
    <mergeCell ref="H884:H885"/>
    <mergeCell ref="K884:K885"/>
    <mergeCell ref="G888:G889"/>
    <mergeCell ref="G884:G885"/>
    <mergeCell ref="I888:I889"/>
    <mergeCell ref="K888:K889"/>
    <mergeCell ref="M888:M889"/>
    <mergeCell ref="I886:I887"/>
    <mergeCell ref="M886:M887"/>
    <mergeCell ref="H886:H887"/>
    <mergeCell ref="K886:K887"/>
    <mergeCell ref="H888:H889"/>
    <mergeCell ref="E886:E887"/>
    <mergeCell ref="A882:A883"/>
    <mergeCell ref="B882:B883"/>
    <mergeCell ref="C882:C883"/>
    <mergeCell ref="E888:E889"/>
    <mergeCell ref="F888:F889"/>
    <mergeCell ref="E882:E883"/>
    <mergeCell ref="G882:G883"/>
    <mergeCell ref="F882:F883"/>
    <mergeCell ref="B888:B889"/>
    <mergeCell ref="E884:E885"/>
    <mergeCell ref="F884:F885"/>
    <mergeCell ref="C884:C885"/>
    <mergeCell ref="B886:B887"/>
    <mergeCell ref="F886:F887"/>
    <mergeCell ref="C886:C887"/>
    <mergeCell ref="G886:G887"/>
    <mergeCell ref="M872:M873"/>
    <mergeCell ref="H872:H873"/>
    <mergeCell ref="K872:K873"/>
    <mergeCell ref="I870:I871"/>
    <mergeCell ref="H870:H871"/>
    <mergeCell ref="M870:M871"/>
    <mergeCell ref="F870:F871"/>
    <mergeCell ref="E870:E871"/>
    <mergeCell ref="A872:A873"/>
    <mergeCell ref="C872:C873"/>
    <mergeCell ref="B874:B875"/>
    <mergeCell ref="K870:K871"/>
    <mergeCell ref="A870:A871"/>
    <mergeCell ref="B870:B871"/>
    <mergeCell ref="C870:C871"/>
    <mergeCell ref="G870:G871"/>
    <mergeCell ref="A876:A877"/>
    <mergeCell ref="B872:B873"/>
    <mergeCell ref="A874:A875"/>
    <mergeCell ref="G874:G875"/>
    <mergeCell ref="C874:C875"/>
    <mergeCell ref="E874:E875"/>
    <mergeCell ref="F872:F873"/>
    <mergeCell ref="G872:G873"/>
    <mergeCell ref="E872:E873"/>
    <mergeCell ref="F874:F875"/>
    <mergeCell ref="G876:G877"/>
    <mergeCell ref="B876:B877"/>
    <mergeCell ref="C876:C877"/>
    <mergeCell ref="E876:E877"/>
    <mergeCell ref="F876:F877"/>
    <mergeCell ref="M876:M877"/>
    <mergeCell ref="H874:H875"/>
    <mergeCell ref="K874:K875"/>
    <mergeCell ref="M874:M875"/>
    <mergeCell ref="I876:I877"/>
    <mergeCell ref="I874:I875"/>
    <mergeCell ref="K876:K877"/>
    <mergeCell ref="H876:H877"/>
    <mergeCell ref="M862:M863"/>
    <mergeCell ref="I862:I863"/>
    <mergeCell ref="G862:G863"/>
    <mergeCell ref="K862:K863"/>
    <mergeCell ref="F862:F863"/>
    <mergeCell ref="A860:A861"/>
    <mergeCell ref="G860:G861"/>
    <mergeCell ref="M860:M861"/>
    <mergeCell ref="H862:H863"/>
    <mergeCell ref="B864:B865"/>
    <mergeCell ref="G864:G865"/>
    <mergeCell ref="H864:H865"/>
    <mergeCell ref="C862:C863"/>
    <mergeCell ref="E862:E863"/>
    <mergeCell ref="A868:A869"/>
    <mergeCell ref="B862:B863"/>
    <mergeCell ref="A866:A867"/>
    <mergeCell ref="B866:B867"/>
    <mergeCell ref="A864:A865"/>
    <mergeCell ref="B868:B869"/>
    <mergeCell ref="A862:A863"/>
    <mergeCell ref="C864:C865"/>
    <mergeCell ref="F864:F865"/>
    <mergeCell ref="E864:E865"/>
    <mergeCell ref="F868:F869"/>
    <mergeCell ref="E866:E867"/>
    <mergeCell ref="C868:C869"/>
    <mergeCell ref="C866:C867"/>
    <mergeCell ref="E868:E869"/>
    <mergeCell ref="F866:F867"/>
    <mergeCell ref="G866:G867"/>
    <mergeCell ref="G868:G869"/>
    <mergeCell ref="M864:M865"/>
    <mergeCell ref="K866:K867"/>
    <mergeCell ref="M866:M867"/>
    <mergeCell ref="I866:I867"/>
    <mergeCell ref="H866:H867"/>
    <mergeCell ref="H868:H869"/>
    <mergeCell ref="M868:M869"/>
    <mergeCell ref="E856:E857"/>
    <mergeCell ref="E852:E853"/>
    <mergeCell ref="C854:C855"/>
    <mergeCell ref="C856:C857"/>
    <mergeCell ref="E854:E855"/>
    <mergeCell ref="F856:F857"/>
    <mergeCell ref="G856:G857"/>
    <mergeCell ref="G854:G855"/>
    <mergeCell ref="A856:A857"/>
    <mergeCell ref="B856:B857"/>
    <mergeCell ref="C850:C851"/>
    <mergeCell ref="B852:B853"/>
    <mergeCell ref="A850:A851"/>
    <mergeCell ref="B854:B855"/>
    <mergeCell ref="F852:F853"/>
    <mergeCell ref="G852:G853"/>
    <mergeCell ref="A852:A853"/>
    <mergeCell ref="A854:A855"/>
    <mergeCell ref="M856:M857"/>
    <mergeCell ref="H854:H855"/>
    <mergeCell ref="K854:K855"/>
    <mergeCell ref="M854:M855"/>
    <mergeCell ref="I854:I855"/>
    <mergeCell ref="K856:K857"/>
    <mergeCell ref="I856:I857"/>
    <mergeCell ref="H856:H857"/>
    <mergeCell ref="G858:G859"/>
    <mergeCell ref="F858:F859"/>
    <mergeCell ref="E860:E861"/>
    <mergeCell ref="C860:C861"/>
    <mergeCell ref="M858:M859"/>
    <mergeCell ref="I858:I859"/>
    <mergeCell ref="H858:H859"/>
    <mergeCell ref="K858:K859"/>
    <mergeCell ref="H860:H861"/>
    <mergeCell ref="K860:K861"/>
    <mergeCell ref="A858:A859"/>
    <mergeCell ref="B858:B859"/>
    <mergeCell ref="B860:B861"/>
    <mergeCell ref="C858:C859"/>
    <mergeCell ref="E858:E859"/>
    <mergeCell ref="F860:F861"/>
    <mergeCell ref="G846:G847"/>
    <mergeCell ref="E846:E847"/>
    <mergeCell ref="E844:E845"/>
    <mergeCell ref="F844:F845"/>
    <mergeCell ref="C842:C843"/>
    <mergeCell ref="B848:B849"/>
    <mergeCell ref="M844:M845"/>
    <mergeCell ref="H844:H845"/>
    <mergeCell ref="M848:M849"/>
    <mergeCell ref="K848:K849"/>
    <mergeCell ref="M846:M847"/>
    <mergeCell ref="I848:I849"/>
    <mergeCell ref="H848:H849"/>
    <mergeCell ref="H846:H847"/>
    <mergeCell ref="K846:K847"/>
    <mergeCell ref="F848:F849"/>
    <mergeCell ref="G848:G849"/>
    <mergeCell ref="G850:G851"/>
    <mergeCell ref="A848:A849"/>
    <mergeCell ref="B846:B847"/>
    <mergeCell ref="C846:C847"/>
    <mergeCell ref="F846:F847"/>
    <mergeCell ref="A846:A847"/>
    <mergeCell ref="C848:C849"/>
    <mergeCell ref="E848:E849"/>
    <mergeCell ref="F854:F855"/>
    <mergeCell ref="M850:M851"/>
    <mergeCell ref="K852:K853"/>
    <mergeCell ref="H852:H853"/>
    <mergeCell ref="H850:H851"/>
    <mergeCell ref="M852:M853"/>
    <mergeCell ref="I852:I853"/>
    <mergeCell ref="K850:K851"/>
    <mergeCell ref="C852:C853"/>
    <mergeCell ref="E850:E851"/>
    <mergeCell ref="B850:B851"/>
    <mergeCell ref="F850:F851"/>
    <mergeCell ref="K844:K845"/>
    <mergeCell ref="I838:I839"/>
    <mergeCell ref="H840:H841"/>
    <mergeCell ref="H838:H839"/>
    <mergeCell ref="I836:I837"/>
    <mergeCell ref="H836:H837"/>
    <mergeCell ref="G838:G839"/>
    <mergeCell ref="G834:G835"/>
    <mergeCell ref="F834:F835"/>
    <mergeCell ref="M842:M843"/>
    <mergeCell ref="I842:I843"/>
    <mergeCell ref="K842:K843"/>
    <mergeCell ref="K840:K841"/>
    <mergeCell ref="M836:M837"/>
    <mergeCell ref="K834:K835"/>
    <mergeCell ref="K838:K839"/>
    <mergeCell ref="F838:F839"/>
    <mergeCell ref="B842:B843"/>
    <mergeCell ref="A840:A841"/>
    <mergeCell ref="G842:G843"/>
    <mergeCell ref="F842:F843"/>
    <mergeCell ref="H842:H843"/>
    <mergeCell ref="C840:C841"/>
    <mergeCell ref="F840:F841"/>
    <mergeCell ref="E840:E841"/>
    <mergeCell ref="E842:E843"/>
    <mergeCell ref="B840:B841"/>
    <mergeCell ref="B838:B839"/>
    <mergeCell ref="M838:M839"/>
    <mergeCell ref="M840:M841"/>
    <mergeCell ref="E838:E839"/>
    <mergeCell ref="A844:A845"/>
    <mergeCell ref="B844:B845"/>
    <mergeCell ref="C844:C845"/>
    <mergeCell ref="A838:A839"/>
    <mergeCell ref="A842:A843"/>
    <mergeCell ref="G844:G845"/>
    <mergeCell ref="G840:G841"/>
    <mergeCell ref="C838:C839"/>
    <mergeCell ref="K836:K837"/>
    <mergeCell ref="A830:A831"/>
    <mergeCell ref="B828:B829"/>
    <mergeCell ref="A826:A827"/>
    <mergeCell ref="B826:B827"/>
    <mergeCell ref="B830:B831"/>
    <mergeCell ref="M832:M833"/>
    <mergeCell ref="E828:E829"/>
    <mergeCell ref="F832:F833"/>
    <mergeCell ref="C828:C829"/>
    <mergeCell ref="C832:C833"/>
    <mergeCell ref="B834:B835"/>
    <mergeCell ref="C830:C831"/>
    <mergeCell ref="M834:M835"/>
    <mergeCell ref="A836:A837"/>
    <mergeCell ref="A834:A835"/>
    <mergeCell ref="A832:A833"/>
    <mergeCell ref="E830:E831"/>
    <mergeCell ref="G832:G833"/>
    <mergeCell ref="M830:M831"/>
    <mergeCell ref="I830:I831"/>
    <mergeCell ref="H832:H833"/>
    <mergeCell ref="F830:F831"/>
    <mergeCell ref="G830:G831"/>
    <mergeCell ref="B836:B837"/>
    <mergeCell ref="H830:H831"/>
    <mergeCell ref="C834:C835"/>
    <mergeCell ref="E834:E835"/>
    <mergeCell ref="E832:E833"/>
    <mergeCell ref="B832:B833"/>
    <mergeCell ref="H834:H835"/>
    <mergeCell ref="C836:C837"/>
    <mergeCell ref="E836:E837"/>
    <mergeCell ref="G836:G837"/>
    <mergeCell ref="F836:F837"/>
    <mergeCell ref="K832:K833"/>
    <mergeCell ref="K830:K831"/>
    <mergeCell ref="B824:B825"/>
    <mergeCell ref="E824:E825"/>
    <mergeCell ref="E822:E823"/>
    <mergeCell ref="F822:F823"/>
    <mergeCell ref="A824:A825"/>
    <mergeCell ref="C824:C825"/>
    <mergeCell ref="C822:C823"/>
    <mergeCell ref="A822:A823"/>
    <mergeCell ref="B822:B823"/>
    <mergeCell ref="F824:F825"/>
    <mergeCell ref="G824:G825"/>
    <mergeCell ref="M824:M825"/>
    <mergeCell ref="G822:G823"/>
    <mergeCell ref="I824:I825"/>
    <mergeCell ref="H822:H823"/>
    <mergeCell ref="I822:I823"/>
    <mergeCell ref="H824:H825"/>
    <mergeCell ref="M822:M823"/>
    <mergeCell ref="K824:K825"/>
    <mergeCell ref="A828:A829"/>
    <mergeCell ref="M828:M829"/>
    <mergeCell ref="H826:H827"/>
    <mergeCell ref="K826:K827"/>
    <mergeCell ref="M826:M827"/>
    <mergeCell ref="I826:I827"/>
    <mergeCell ref="K828:K829"/>
    <mergeCell ref="I828:I829"/>
    <mergeCell ref="H828:H829"/>
    <mergeCell ref="F826:F827"/>
    <mergeCell ref="G826:G827"/>
    <mergeCell ref="C826:C827"/>
    <mergeCell ref="F828:F829"/>
    <mergeCell ref="G828:G829"/>
    <mergeCell ref="E826:E827"/>
    <mergeCell ref="K822:K823"/>
    <mergeCell ref="G816:G817"/>
    <mergeCell ref="B816:B817"/>
    <mergeCell ref="C816:C817"/>
    <mergeCell ref="E816:E817"/>
    <mergeCell ref="C814:C815"/>
    <mergeCell ref="A816:A817"/>
    <mergeCell ref="M814:M815"/>
    <mergeCell ref="I816:I817"/>
    <mergeCell ref="I814:I815"/>
    <mergeCell ref="H816:H817"/>
    <mergeCell ref="K816:K817"/>
    <mergeCell ref="M816:M817"/>
    <mergeCell ref="F816:F817"/>
    <mergeCell ref="K814:K815"/>
    <mergeCell ref="H814:H815"/>
    <mergeCell ref="B820:B821"/>
    <mergeCell ref="A818:A819"/>
    <mergeCell ref="B818:B819"/>
    <mergeCell ref="A820:A821"/>
    <mergeCell ref="F818:F819"/>
    <mergeCell ref="E820:E821"/>
    <mergeCell ref="F820:F821"/>
    <mergeCell ref="C818:C819"/>
    <mergeCell ref="E818:E819"/>
    <mergeCell ref="C820:C821"/>
    <mergeCell ref="M820:M821"/>
    <mergeCell ref="H818:H819"/>
    <mergeCell ref="K818:K819"/>
    <mergeCell ref="M818:M819"/>
    <mergeCell ref="I820:I821"/>
    <mergeCell ref="H820:H821"/>
    <mergeCell ref="G820:G821"/>
    <mergeCell ref="G818:G819"/>
    <mergeCell ref="I818:I819"/>
    <mergeCell ref="K820:K821"/>
    <mergeCell ref="M810:M811"/>
    <mergeCell ref="K804:K805"/>
    <mergeCell ref="M806:M807"/>
    <mergeCell ref="I806:I807"/>
    <mergeCell ref="H806:H807"/>
    <mergeCell ref="M804:M805"/>
    <mergeCell ref="I808:I809"/>
    <mergeCell ref="G810:G811"/>
    <mergeCell ref="A812:A813"/>
    <mergeCell ref="C810:C811"/>
    <mergeCell ref="K810:K811"/>
    <mergeCell ref="H810:H811"/>
    <mergeCell ref="A808:A809"/>
    <mergeCell ref="F808:F809"/>
    <mergeCell ref="B808:B809"/>
    <mergeCell ref="C808:C809"/>
    <mergeCell ref="E808:E809"/>
    <mergeCell ref="A814:A815"/>
    <mergeCell ref="B814:B815"/>
    <mergeCell ref="A810:A811"/>
    <mergeCell ref="B810:B811"/>
    <mergeCell ref="E810:E811"/>
    <mergeCell ref="F810:F811"/>
    <mergeCell ref="M812:M813"/>
    <mergeCell ref="B812:B813"/>
    <mergeCell ref="C812:C813"/>
    <mergeCell ref="K812:K813"/>
    <mergeCell ref="F812:F813"/>
    <mergeCell ref="H812:H813"/>
    <mergeCell ref="E812:E813"/>
    <mergeCell ref="G812:G813"/>
    <mergeCell ref="E814:E815"/>
    <mergeCell ref="F814:F815"/>
    <mergeCell ref="G814:G815"/>
    <mergeCell ref="G802:G803"/>
    <mergeCell ref="E802:E803"/>
    <mergeCell ref="M802:M803"/>
    <mergeCell ref="I802:I803"/>
    <mergeCell ref="H802:H803"/>
    <mergeCell ref="E800:E801"/>
    <mergeCell ref="M800:M801"/>
    <mergeCell ref="K802:K803"/>
    <mergeCell ref="K800:K801"/>
    <mergeCell ref="G806:G807"/>
    <mergeCell ref="G800:G801"/>
    <mergeCell ref="G804:G805"/>
    <mergeCell ref="I804:I805"/>
    <mergeCell ref="C802:C803"/>
    <mergeCell ref="H800:H801"/>
    <mergeCell ref="F802:F803"/>
    <mergeCell ref="C800:C801"/>
    <mergeCell ref="C806:C807"/>
    <mergeCell ref="A802:A803"/>
    <mergeCell ref="B804:B805"/>
    <mergeCell ref="B802:B803"/>
    <mergeCell ref="G808:G809"/>
    <mergeCell ref="C804:C805"/>
    <mergeCell ref="A804:A805"/>
    <mergeCell ref="B806:B807"/>
    <mergeCell ref="A806:A807"/>
    <mergeCell ref="E804:E805"/>
    <mergeCell ref="E806:E807"/>
    <mergeCell ref="F806:F807"/>
    <mergeCell ref="F804:F805"/>
    <mergeCell ref="M808:M809"/>
    <mergeCell ref="K806:K807"/>
    <mergeCell ref="H804:H805"/>
    <mergeCell ref="K808:K809"/>
    <mergeCell ref="H808:H809"/>
    <mergeCell ref="M792:M793"/>
    <mergeCell ref="I792:I793"/>
    <mergeCell ref="H790:H791"/>
    <mergeCell ref="K790:K791"/>
    <mergeCell ref="K792:K793"/>
    <mergeCell ref="H792:H793"/>
    <mergeCell ref="M790:M791"/>
    <mergeCell ref="I790:I791"/>
    <mergeCell ref="E794:E795"/>
    <mergeCell ref="G794:G795"/>
    <mergeCell ref="M794:M795"/>
    <mergeCell ref="H794:H795"/>
    <mergeCell ref="C794:C795"/>
    <mergeCell ref="C796:C797"/>
    <mergeCell ref="C792:C793"/>
    <mergeCell ref="K794:K795"/>
    <mergeCell ref="F794:F795"/>
    <mergeCell ref="G796:G797"/>
    <mergeCell ref="K796:K797"/>
    <mergeCell ref="I794:I795"/>
    <mergeCell ref="I796:I797"/>
    <mergeCell ref="E796:E797"/>
    <mergeCell ref="E792:E793"/>
    <mergeCell ref="F796:F797"/>
    <mergeCell ref="A800:A801"/>
    <mergeCell ref="B800:B801"/>
    <mergeCell ref="A796:A797"/>
    <mergeCell ref="A798:A799"/>
    <mergeCell ref="B798:B799"/>
    <mergeCell ref="A792:A793"/>
    <mergeCell ref="B796:B797"/>
    <mergeCell ref="B792:B793"/>
    <mergeCell ref="A794:A795"/>
    <mergeCell ref="B794:B795"/>
    <mergeCell ref="E798:E799"/>
    <mergeCell ref="M798:M799"/>
    <mergeCell ref="I798:I799"/>
    <mergeCell ref="G798:G799"/>
    <mergeCell ref="H798:H799"/>
    <mergeCell ref="H796:H797"/>
    <mergeCell ref="F798:F799"/>
    <mergeCell ref="K798:K799"/>
    <mergeCell ref="M796:M797"/>
    <mergeCell ref="C798:C799"/>
    <mergeCell ref="F800:F801"/>
    <mergeCell ref="A786:A787"/>
    <mergeCell ref="B784:B785"/>
    <mergeCell ref="C784:C785"/>
    <mergeCell ref="A782:A783"/>
    <mergeCell ref="E782:E783"/>
    <mergeCell ref="F782:F783"/>
    <mergeCell ref="A784:A785"/>
    <mergeCell ref="M784:M785"/>
    <mergeCell ref="I784:I785"/>
    <mergeCell ref="H786:H787"/>
    <mergeCell ref="E786:E787"/>
    <mergeCell ref="F786:F787"/>
    <mergeCell ref="G784:G785"/>
    <mergeCell ref="K784:K785"/>
    <mergeCell ref="H784:H785"/>
    <mergeCell ref="K788:K789"/>
    <mergeCell ref="G786:G787"/>
    <mergeCell ref="F784:F785"/>
    <mergeCell ref="A790:A791"/>
    <mergeCell ref="E788:E789"/>
    <mergeCell ref="F788:F789"/>
    <mergeCell ref="E790:E791"/>
    <mergeCell ref="F790:F791"/>
    <mergeCell ref="B786:B787"/>
    <mergeCell ref="C786:C787"/>
    <mergeCell ref="H788:H789"/>
    <mergeCell ref="B788:B789"/>
    <mergeCell ref="C788:C789"/>
    <mergeCell ref="G788:G789"/>
    <mergeCell ref="A788:A789"/>
    <mergeCell ref="M786:M787"/>
    <mergeCell ref="I786:I787"/>
    <mergeCell ref="K786:K787"/>
    <mergeCell ref="M788:M789"/>
    <mergeCell ref="I788:I789"/>
    <mergeCell ref="M778:M779"/>
    <mergeCell ref="I776:I777"/>
    <mergeCell ref="I778:I779"/>
    <mergeCell ref="H776:H777"/>
    <mergeCell ref="M776:M777"/>
    <mergeCell ref="K778:K779"/>
    <mergeCell ref="H774:H775"/>
    <mergeCell ref="K774:K775"/>
    <mergeCell ref="F774:F775"/>
    <mergeCell ref="G774:G775"/>
    <mergeCell ref="C774:C775"/>
    <mergeCell ref="B780:B781"/>
    <mergeCell ref="G780:G781"/>
    <mergeCell ref="G778:G779"/>
    <mergeCell ref="C780:C781"/>
    <mergeCell ref="F776:F777"/>
    <mergeCell ref="C778:C779"/>
    <mergeCell ref="A776:A777"/>
    <mergeCell ref="H780:H781"/>
    <mergeCell ref="A778:A779"/>
    <mergeCell ref="F778:F779"/>
    <mergeCell ref="A780:A781"/>
    <mergeCell ref="E778:E779"/>
    <mergeCell ref="H778:H779"/>
    <mergeCell ref="C776:C777"/>
    <mergeCell ref="G776:G777"/>
    <mergeCell ref="M782:M783"/>
    <mergeCell ref="I782:I783"/>
    <mergeCell ref="E780:E781"/>
    <mergeCell ref="K780:K781"/>
    <mergeCell ref="F780:F781"/>
    <mergeCell ref="M780:M781"/>
    <mergeCell ref="G782:G783"/>
    <mergeCell ref="I780:I781"/>
    <mergeCell ref="K782:K783"/>
    <mergeCell ref="H782:H783"/>
    <mergeCell ref="K776:K777"/>
    <mergeCell ref="H766:H767"/>
    <mergeCell ref="G764:G765"/>
    <mergeCell ref="G762:G763"/>
    <mergeCell ref="H764:H765"/>
    <mergeCell ref="E762:E763"/>
    <mergeCell ref="B764:B765"/>
    <mergeCell ref="C764:C765"/>
    <mergeCell ref="F764:F765"/>
    <mergeCell ref="B762:B763"/>
    <mergeCell ref="E764:E765"/>
    <mergeCell ref="M766:M767"/>
    <mergeCell ref="I766:I767"/>
    <mergeCell ref="K766:K767"/>
    <mergeCell ref="G768:G769"/>
    <mergeCell ref="A768:A769"/>
    <mergeCell ref="E766:E767"/>
    <mergeCell ref="F766:F767"/>
    <mergeCell ref="B768:B769"/>
    <mergeCell ref="A766:A767"/>
    <mergeCell ref="B766:B767"/>
    <mergeCell ref="G766:G767"/>
    <mergeCell ref="C768:C769"/>
    <mergeCell ref="M772:M773"/>
    <mergeCell ref="I772:I773"/>
    <mergeCell ref="K772:K773"/>
    <mergeCell ref="G772:G773"/>
    <mergeCell ref="M770:M771"/>
    <mergeCell ref="M768:M769"/>
    <mergeCell ref="C766:C767"/>
    <mergeCell ref="F770:F771"/>
    <mergeCell ref="I770:I771"/>
    <mergeCell ref="A774:A775"/>
    <mergeCell ref="A772:A773"/>
    <mergeCell ref="B772:B773"/>
    <mergeCell ref="C772:C773"/>
    <mergeCell ref="A770:A771"/>
    <mergeCell ref="H770:H771"/>
    <mergeCell ref="G770:G771"/>
    <mergeCell ref="H772:H773"/>
    <mergeCell ref="F768:F769"/>
    <mergeCell ref="E772:E773"/>
    <mergeCell ref="E770:E771"/>
    <mergeCell ref="B770:B771"/>
    <mergeCell ref="C770:C771"/>
    <mergeCell ref="H768:H769"/>
    <mergeCell ref="E768:E769"/>
    <mergeCell ref="F772:F773"/>
    <mergeCell ref="M774:M775"/>
    <mergeCell ref="I774:I775"/>
    <mergeCell ref="K770:K771"/>
    <mergeCell ref="K762:K763"/>
    <mergeCell ref="K768:K769"/>
    <mergeCell ref="H756:H757"/>
    <mergeCell ref="M760:M761"/>
    <mergeCell ref="I760:I761"/>
    <mergeCell ref="E752:E753"/>
    <mergeCell ref="F754:F755"/>
    <mergeCell ref="G760:G761"/>
    <mergeCell ref="M758:M759"/>
    <mergeCell ref="H760:H761"/>
    <mergeCell ref="I758:I759"/>
    <mergeCell ref="K760:K761"/>
    <mergeCell ref="M756:M757"/>
    <mergeCell ref="G758:G759"/>
    <mergeCell ref="H758:H759"/>
    <mergeCell ref="F760:F761"/>
    <mergeCell ref="A762:A763"/>
    <mergeCell ref="E758:E759"/>
    <mergeCell ref="F758:F759"/>
    <mergeCell ref="C760:C761"/>
    <mergeCell ref="F756:F757"/>
    <mergeCell ref="B756:B757"/>
    <mergeCell ref="C756:C757"/>
    <mergeCell ref="E760:E761"/>
    <mergeCell ref="C758:C759"/>
    <mergeCell ref="A756:A757"/>
    <mergeCell ref="E756:E757"/>
    <mergeCell ref="B760:B761"/>
    <mergeCell ref="B758:B759"/>
    <mergeCell ref="A758:A759"/>
    <mergeCell ref="A760:A761"/>
    <mergeCell ref="M764:M765"/>
    <mergeCell ref="I764:I765"/>
    <mergeCell ref="K764:K765"/>
    <mergeCell ref="M762:M763"/>
    <mergeCell ref="A764:A765"/>
    <mergeCell ref="I762:I763"/>
    <mergeCell ref="C762:C763"/>
    <mergeCell ref="H762:H763"/>
    <mergeCell ref="F762:F763"/>
    <mergeCell ref="I754:I755"/>
    <mergeCell ref="K758:K759"/>
    <mergeCell ref="K756:K757"/>
    <mergeCell ref="K754:K755"/>
    <mergeCell ref="M742:M743"/>
    <mergeCell ref="M744:M745"/>
    <mergeCell ref="A744:A745"/>
    <mergeCell ref="F742:F743"/>
    <mergeCell ref="H744:H745"/>
    <mergeCell ref="A742:A743"/>
    <mergeCell ref="B742:B743"/>
    <mergeCell ref="C742:C743"/>
    <mergeCell ref="G742:G743"/>
    <mergeCell ref="E742:E743"/>
    <mergeCell ref="H742:H743"/>
    <mergeCell ref="G744:G745"/>
    <mergeCell ref="F744:F745"/>
    <mergeCell ref="H748:H749"/>
    <mergeCell ref="H746:H747"/>
    <mergeCell ref="F748:F749"/>
    <mergeCell ref="G748:G749"/>
    <mergeCell ref="F746:F747"/>
    <mergeCell ref="G746:G747"/>
    <mergeCell ref="E748:E749"/>
    <mergeCell ref="B746:B747"/>
    <mergeCell ref="B744:B745"/>
    <mergeCell ref="B748:B749"/>
    <mergeCell ref="C748:C749"/>
    <mergeCell ref="C744:C745"/>
    <mergeCell ref="E744:E745"/>
    <mergeCell ref="A754:A755"/>
    <mergeCell ref="A752:A753"/>
    <mergeCell ref="A750:A751"/>
    <mergeCell ref="M746:M747"/>
    <mergeCell ref="M750:M751"/>
    <mergeCell ref="M748:M749"/>
    <mergeCell ref="A748:A749"/>
    <mergeCell ref="A746:A747"/>
    <mergeCell ref="C746:C747"/>
    <mergeCell ref="E746:E747"/>
    <mergeCell ref="B750:B751"/>
    <mergeCell ref="H750:H751"/>
    <mergeCell ref="F750:F751"/>
    <mergeCell ref="B754:B755"/>
    <mergeCell ref="C754:C755"/>
    <mergeCell ref="B752:B753"/>
    <mergeCell ref="C752:C753"/>
    <mergeCell ref="E754:E755"/>
    <mergeCell ref="G752:G753"/>
    <mergeCell ref="F752:F753"/>
    <mergeCell ref="C750:C751"/>
    <mergeCell ref="E750:E751"/>
    <mergeCell ref="G754:G755"/>
    <mergeCell ref="M752:M753"/>
    <mergeCell ref="I752:I753"/>
    <mergeCell ref="H754:H755"/>
    <mergeCell ref="K752:K753"/>
    <mergeCell ref="M754:M755"/>
    <mergeCell ref="H752:H753"/>
    <mergeCell ref="I746:I747"/>
    <mergeCell ref="I744:I745"/>
    <mergeCell ref="I742:I743"/>
    <mergeCell ref="K750:K751"/>
    <mergeCell ref="K748:K749"/>
    <mergeCell ref="K746:K747"/>
    <mergeCell ref="K744:K745"/>
    <mergeCell ref="K742:K743"/>
    <mergeCell ref="B732:B733"/>
    <mergeCell ref="M736:M737"/>
    <mergeCell ref="M734:M735"/>
    <mergeCell ref="H732:H733"/>
    <mergeCell ref="E730:E731"/>
    <mergeCell ref="F730:F731"/>
    <mergeCell ref="G732:G733"/>
    <mergeCell ref="F732:F733"/>
    <mergeCell ref="C732:C733"/>
    <mergeCell ref="E732:E733"/>
    <mergeCell ref="C734:C735"/>
    <mergeCell ref="E734:E735"/>
    <mergeCell ref="F734:F735"/>
    <mergeCell ref="M732:M733"/>
    <mergeCell ref="K732:K733"/>
    <mergeCell ref="A734:A735"/>
    <mergeCell ref="H734:H735"/>
    <mergeCell ref="G734:G735"/>
    <mergeCell ref="B734:B735"/>
    <mergeCell ref="A732:A733"/>
    <mergeCell ref="M738:M739"/>
    <mergeCell ref="I738:I739"/>
    <mergeCell ref="G738:G739"/>
    <mergeCell ref="B738:B739"/>
    <mergeCell ref="C738:C739"/>
    <mergeCell ref="E738:E739"/>
    <mergeCell ref="A740:A741"/>
    <mergeCell ref="A738:A739"/>
    <mergeCell ref="E740:E741"/>
    <mergeCell ref="C740:C741"/>
    <mergeCell ref="B740:B741"/>
    <mergeCell ref="A736:A737"/>
    <mergeCell ref="E736:E737"/>
    <mergeCell ref="F736:F737"/>
    <mergeCell ref="B736:B737"/>
    <mergeCell ref="C736:C737"/>
    <mergeCell ref="H738:H739"/>
    <mergeCell ref="G736:G737"/>
    <mergeCell ref="H736:H737"/>
    <mergeCell ref="F738:F739"/>
    <mergeCell ref="M740:M741"/>
    <mergeCell ref="I740:I741"/>
    <mergeCell ref="F740:F741"/>
    <mergeCell ref="H740:H741"/>
    <mergeCell ref="G740:G741"/>
    <mergeCell ref="K740:K741"/>
    <mergeCell ref="I736:I737"/>
    <mergeCell ref="I734:I735"/>
    <mergeCell ref="I732:I733"/>
    <mergeCell ref="K736:K737"/>
    <mergeCell ref="K734:K735"/>
    <mergeCell ref="K738:K739"/>
    <mergeCell ref="A722:A723"/>
    <mergeCell ref="B722:B723"/>
    <mergeCell ref="C722:C723"/>
    <mergeCell ref="A720:A721"/>
    <mergeCell ref="M724:M725"/>
    <mergeCell ref="C724:C725"/>
    <mergeCell ref="H722:H723"/>
    <mergeCell ref="M722:M723"/>
    <mergeCell ref="G724:G725"/>
    <mergeCell ref="I722:I723"/>
    <mergeCell ref="I724:I725"/>
    <mergeCell ref="K724:K725"/>
    <mergeCell ref="H724:H725"/>
    <mergeCell ref="F722:F723"/>
    <mergeCell ref="E726:E727"/>
    <mergeCell ref="E724:E725"/>
    <mergeCell ref="A724:A725"/>
    <mergeCell ref="G726:G727"/>
    <mergeCell ref="A726:A727"/>
    <mergeCell ref="B726:B727"/>
    <mergeCell ref="B724:B725"/>
    <mergeCell ref="C726:C727"/>
    <mergeCell ref="K726:K727"/>
    <mergeCell ref="K722:K723"/>
    <mergeCell ref="H726:H727"/>
    <mergeCell ref="H730:H731"/>
    <mergeCell ref="G730:G731"/>
    <mergeCell ref="I728:I729"/>
    <mergeCell ref="E722:E723"/>
    <mergeCell ref="M730:M731"/>
    <mergeCell ref="K730:K731"/>
    <mergeCell ref="K728:K729"/>
    <mergeCell ref="H728:H729"/>
    <mergeCell ref="F724:F725"/>
    <mergeCell ref="F726:F727"/>
    <mergeCell ref="M726:M727"/>
    <mergeCell ref="G722:G723"/>
    <mergeCell ref="M728:M729"/>
    <mergeCell ref="A730:A731"/>
    <mergeCell ref="B730:B731"/>
    <mergeCell ref="C730:C731"/>
    <mergeCell ref="A728:A729"/>
    <mergeCell ref="B728:B729"/>
    <mergeCell ref="G728:G729"/>
    <mergeCell ref="C728:C729"/>
    <mergeCell ref="E728:E729"/>
    <mergeCell ref="F728:F729"/>
    <mergeCell ref="I726:I727"/>
    <mergeCell ref="A718:A719"/>
    <mergeCell ref="B718:B719"/>
    <mergeCell ref="G718:G719"/>
    <mergeCell ref="C718:C719"/>
    <mergeCell ref="G716:G717"/>
    <mergeCell ref="A716:A717"/>
    <mergeCell ref="M716:M717"/>
    <mergeCell ref="I716:I717"/>
    <mergeCell ref="H716:H717"/>
    <mergeCell ref="M714:M715"/>
    <mergeCell ref="I714:I715"/>
    <mergeCell ref="K716:K717"/>
    <mergeCell ref="K714:K715"/>
    <mergeCell ref="H714:H715"/>
    <mergeCell ref="M720:M721"/>
    <mergeCell ref="M718:M719"/>
    <mergeCell ref="I720:I721"/>
    <mergeCell ref="H720:H721"/>
    <mergeCell ref="I718:I719"/>
    <mergeCell ref="K718:K719"/>
    <mergeCell ref="H718:H719"/>
    <mergeCell ref="K720:K721"/>
    <mergeCell ref="F714:F715"/>
    <mergeCell ref="G714:G715"/>
    <mergeCell ref="F720:F721"/>
    <mergeCell ref="E718:E719"/>
    <mergeCell ref="F718:F719"/>
    <mergeCell ref="E716:E717"/>
    <mergeCell ref="F716:F717"/>
    <mergeCell ref="E714:E715"/>
    <mergeCell ref="G720:G721"/>
    <mergeCell ref="E720:E721"/>
    <mergeCell ref="B720:B721"/>
    <mergeCell ref="C720:C721"/>
    <mergeCell ref="B708:B709"/>
    <mergeCell ref="E708:E709"/>
    <mergeCell ref="F708:F709"/>
    <mergeCell ref="A708:A709"/>
    <mergeCell ref="F710:F711"/>
    <mergeCell ref="C708:C709"/>
    <mergeCell ref="B710:B711"/>
    <mergeCell ref="E710:E711"/>
    <mergeCell ref="G710:G711"/>
    <mergeCell ref="F712:F713"/>
    <mergeCell ref="E712:E713"/>
    <mergeCell ref="A710:A711"/>
    <mergeCell ref="M708:M709"/>
    <mergeCell ref="I708:I709"/>
    <mergeCell ref="M710:M711"/>
    <mergeCell ref="K710:K711"/>
    <mergeCell ref="K708:K709"/>
    <mergeCell ref="I710:I711"/>
    <mergeCell ref="H708:H709"/>
    <mergeCell ref="H710:H711"/>
    <mergeCell ref="B712:B713"/>
    <mergeCell ref="C712:C713"/>
    <mergeCell ref="G712:G713"/>
    <mergeCell ref="M712:M713"/>
    <mergeCell ref="H712:H713"/>
    <mergeCell ref="K712:K713"/>
    <mergeCell ref="I712:I713"/>
    <mergeCell ref="G708:G709"/>
    <mergeCell ref="C714:C715"/>
    <mergeCell ref="B716:B717"/>
    <mergeCell ref="C716:C717"/>
    <mergeCell ref="A714:A715"/>
    <mergeCell ref="C710:C711"/>
    <mergeCell ref="A712:A713"/>
    <mergeCell ref="B714:B715"/>
    <mergeCell ref="A704:A705"/>
    <mergeCell ref="B704:B705"/>
    <mergeCell ref="I698:I699"/>
    <mergeCell ref="H698:H699"/>
    <mergeCell ref="A700:A701"/>
    <mergeCell ref="G700:G701"/>
    <mergeCell ref="G698:G699"/>
    <mergeCell ref="A702:A703"/>
    <mergeCell ref="B702:B703"/>
    <mergeCell ref="B700:B701"/>
    <mergeCell ref="F698:F699"/>
    <mergeCell ref="F702:F703"/>
    <mergeCell ref="A698:A699"/>
    <mergeCell ref="K698:K699"/>
    <mergeCell ref="I700:I701"/>
    <mergeCell ref="E698:E699"/>
    <mergeCell ref="C698:C699"/>
    <mergeCell ref="B698:B699"/>
    <mergeCell ref="C700:C701"/>
    <mergeCell ref="E704:E705"/>
    <mergeCell ref="C704:C705"/>
    <mergeCell ref="C702:C703"/>
    <mergeCell ref="E702:E703"/>
    <mergeCell ref="E700:E701"/>
    <mergeCell ref="M702:M703"/>
    <mergeCell ref="I702:I703"/>
    <mergeCell ref="F700:F701"/>
    <mergeCell ref="K702:K703"/>
    <mergeCell ref="K700:K701"/>
    <mergeCell ref="G706:G707"/>
    <mergeCell ref="M706:M707"/>
    <mergeCell ref="K704:K705"/>
    <mergeCell ref="F704:F705"/>
    <mergeCell ref="H700:H701"/>
    <mergeCell ref="G704:G705"/>
    <mergeCell ref="G702:G703"/>
    <mergeCell ref="H704:H705"/>
    <mergeCell ref="H702:H703"/>
    <mergeCell ref="M700:M701"/>
    <mergeCell ref="K706:K707"/>
    <mergeCell ref="H706:H707"/>
    <mergeCell ref="A706:A707"/>
    <mergeCell ref="B706:B707"/>
    <mergeCell ref="I706:I707"/>
    <mergeCell ref="M704:M705"/>
    <mergeCell ref="I704:I705"/>
    <mergeCell ref="C706:C707"/>
    <mergeCell ref="E706:E707"/>
    <mergeCell ref="F706:F707"/>
    <mergeCell ref="C692:C693"/>
    <mergeCell ref="G692:G693"/>
    <mergeCell ref="E692:E693"/>
    <mergeCell ref="G690:G691"/>
    <mergeCell ref="F692:F693"/>
    <mergeCell ref="B690:B691"/>
    <mergeCell ref="A694:A695"/>
    <mergeCell ref="A692:A693"/>
    <mergeCell ref="A696:A697"/>
    <mergeCell ref="F694:F695"/>
    <mergeCell ref="G694:G695"/>
    <mergeCell ref="E694:E695"/>
    <mergeCell ref="G696:G697"/>
    <mergeCell ref="E696:E697"/>
    <mergeCell ref="F696:F697"/>
    <mergeCell ref="C694:C695"/>
    <mergeCell ref="M698:M699"/>
    <mergeCell ref="B692:B693"/>
    <mergeCell ref="B696:B697"/>
    <mergeCell ref="H696:H697"/>
    <mergeCell ref="B694:B695"/>
    <mergeCell ref="C696:C697"/>
    <mergeCell ref="K692:K693"/>
    <mergeCell ref="I694:I695"/>
    <mergeCell ref="H694:H695"/>
    <mergeCell ref="M692:M693"/>
    <mergeCell ref="K694:K695"/>
    <mergeCell ref="M694:M695"/>
    <mergeCell ref="I692:I693"/>
    <mergeCell ref="H692:H693"/>
    <mergeCell ref="M696:M697"/>
    <mergeCell ref="K696:K697"/>
    <mergeCell ref="I696:I697"/>
    <mergeCell ref="K682:K683"/>
    <mergeCell ref="M678:M679"/>
    <mergeCell ref="I678:I679"/>
    <mergeCell ref="E682:E683"/>
    <mergeCell ref="F682:F683"/>
    <mergeCell ref="G680:G681"/>
    <mergeCell ref="A682:A683"/>
    <mergeCell ref="M682:M683"/>
    <mergeCell ref="C680:C681"/>
    <mergeCell ref="E684:E685"/>
    <mergeCell ref="C684:C685"/>
    <mergeCell ref="C686:C687"/>
    <mergeCell ref="E680:E681"/>
    <mergeCell ref="H680:H681"/>
    <mergeCell ref="H682:H683"/>
    <mergeCell ref="G682:G683"/>
    <mergeCell ref="C682:C683"/>
    <mergeCell ref="B684:B685"/>
    <mergeCell ref="B682:B683"/>
    <mergeCell ref="G684:G685"/>
    <mergeCell ref="B686:B687"/>
    <mergeCell ref="F684:F685"/>
    <mergeCell ref="F686:F687"/>
    <mergeCell ref="G686:G687"/>
    <mergeCell ref="A684:A685"/>
    <mergeCell ref="A686:A687"/>
    <mergeCell ref="E686:E687"/>
    <mergeCell ref="K688:K689"/>
    <mergeCell ref="H686:H687"/>
    <mergeCell ref="K686:K687"/>
    <mergeCell ref="K690:K691"/>
    <mergeCell ref="K684:K685"/>
    <mergeCell ref="H684:H685"/>
    <mergeCell ref="M684:M685"/>
    <mergeCell ref="M688:M689"/>
    <mergeCell ref="C688:C689"/>
    <mergeCell ref="C690:C691"/>
    <mergeCell ref="G688:G689"/>
    <mergeCell ref="I684:I685"/>
    <mergeCell ref="M686:M687"/>
    <mergeCell ref="I686:I687"/>
    <mergeCell ref="M690:M691"/>
    <mergeCell ref="I690:I691"/>
    <mergeCell ref="A688:A689"/>
    <mergeCell ref="E690:E691"/>
    <mergeCell ref="F690:F691"/>
    <mergeCell ref="H690:H691"/>
    <mergeCell ref="F688:F689"/>
    <mergeCell ref="A690:A691"/>
    <mergeCell ref="H688:H689"/>
    <mergeCell ref="B688:B689"/>
    <mergeCell ref="E688:E689"/>
    <mergeCell ref="I688:I689"/>
    <mergeCell ref="I680:I681"/>
    <mergeCell ref="I682:I683"/>
    <mergeCell ref="M676:M677"/>
    <mergeCell ref="I676:I677"/>
    <mergeCell ref="K674:K675"/>
    <mergeCell ref="H676:H677"/>
    <mergeCell ref="K676:K677"/>
    <mergeCell ref="H674:H675"/>
    <mergeCell ref="M674:M675"/>
    <mergeCell ref="I674:I675"/>
    <mergeCell ref="F676:F677"/>
    <mergeCell ref="G676:G677"/>
    <mergeCell ref="B674:B675"/>
    <mergeCell ref="C674:C675"/>
    <mergeCell ref="E676:E677"/>
    <mergeCell ref="F674:F675"/>
    <mergeCell ref="G674:G675"/>
    <mergeCell ref="E674:E675"/>
    <mergeCell ref="A674:A675"/>
    <mergeCell ref="A676:A677"/>
    <mergeCell ref="B676:B677"/>
    <mergeCell ref="C676:C677"/>
    <mergeCell ref="A678:A679"/>
    <mergeCell ref="B678:B679"/>
    <mergeCell ref="C678:C679"/>
    <mergeCell ref="M680:M681"/>
    <mergeCell ref="E678:E679"/>
    <mergeCell ref="F678:F679"/>
    <mergeCell ref="K678:K679"/>
    <mergeCell ref="G678:G679"/>
    <mergeCell ref="H678:H679"/>
    <mergeCell ref="K680:K681"/>
    <mergeCell ref="F680:F681"/>
    <mergeCell ref="A680:A681"/>
    <mergeCell ref="B680:B681"/>
    <mergeCell ref="C668:C669"/>
    <mergeCell ref="K662:K663"/>
    <mergeCell ref="I666:I667"/>
    <mergeCell ref="H662:H663"/>
    <mergeCell ref="G662:G663"/>
    <mergeCell ref="F666:F667"/>
    <mergeCell ref="F668:F669"/>
    <mergeCell ref="G664:G665"/>
    <mergeCell ref="H664:H665"/>
    <mergeCell ref="C666:C667"/>
    <mergeCell ref="C664:C665"/>
    <mergeCell ref="F664:F665"/>
    <mergeCell ref="H666:H667"/>
    <mergeCell ref="G666:G667"/>
    <mergeCell ref="E664:E665"/>
    <mergeCell ref="E668:E669"/>
    <mergeCell ref="A664:A665"/>
    <mergeCell ref="B664:B665"/>
    <mergeCell ref="B666:B667"/>
    <mergeCell ref="A666:A667"/>
    <mergeCell ref="E666:E667"/>
    <mergeCell ref="A668:A669"/>
    <mergeCell ref="B668:B669"/>
    <mergeCell ref="G668:G669"/>
    <mergeCell ref="H668:H669"/>
    <mergeCell ref="M668:M669"/>
    <mergeCell ref="I668:I669"/>
    <mergeCell ref="K668:K669"/>
    <mergeCell ref="M670:M671"/>
    <mergeCell ref="B670:B671"/>
    <mergeCell ref="C670:C671"/>
    <mergeCell ref="H672:H673"/>
    <mergeCell ref="K670:K671"/>
    <mergeCell ref="H670:H671"/>
    <mergeCell ref="M672:M673"/>
    <mergeCell ref="K672:K673"/>
    <mergeCell ref="I672:I673"/>
    <mergeCell ref="A672:A673"/>
    <mergeCell ref="E670:E671"/>
    <mergeCell ref="F670:F671"/>
    <mergeCell ref="G670:G671"/>
    <mergeCell ref="C672:C673"/>
    <mergeCell ref="A670:A671"/>
    <mergeCell ref="B672:B673"/>
    <mergeCell ref="G672:G673"/>
    <mergeCell ref="F672:F673"/>
    <mergeCell ref="E672:E673"/>
    <mergeCell ref="I670:I671"/>
    <mergeCell ref="B656:B657"/>
    <mergeCell ref="C656:C657"/>
    <mergeCell ref="B654:B655"/>
    <mergeCell ref="C658:C659"/>
    <mergeCell ref="G658:G659"/>
    <mergeCell ref="G656:G657"/>
    <mergeCell ref="F656:F657"/>
    <mergeCell ref="E656:E657"/>
    <mergeCell ref="C654:C655"/>
    <mergeCell ref="A658:A659"/>
    <mergeCell ref="H656:H657"/>
    <mergeCell ref="E658:E659"/>
    <mergeCell ref="F658:F659"/>
    <mergeCell ref="K656:K657"/>
    <mergeCell ref="A656:A657"/>
    <mergeCell ref="I656:I657"/>
    <mergeCell ref="B658:B659"/>
    <mergeCell ref="K658:K659"/>
    <mergeCell ref="H658:H659"/>
    <mergeCell ref="A662:A663"/>
    <mergeCell ref="E660:E661"/>
    <mergeCell ref="F660:F661"/>
    <mergeCell ref="B662:B663"/>
    <mergeCell ref="C662:C663"/>
    <mergeCell ref="E662:E663"/>
    <mergeCell ref="A660:A661"/>
    <mergeCell ref="C660:C661"/>
    <mergeCell ref="M660:M661"/>
    <mergeCell ref="I660:I661"/>
    <mergeCell ref="K660:K661"/>
    <mergeCell ref="M658:M659"/>
    <mergeCell ref="I658:I659"/>
    <mergeCell ref="B660:B661"/>
    <mergeCell ref="G660:G661"/>
    <mergeCell ref="H660:H661"/>
    <mergeCell ref="M662:M663"/>
    <mergeCell ref="I662:I663"/>
    <mergeCell ref="F662:F663"/>
    <mergeCell ref="A646:A647"/>
    <mergeCell ref="B642:B643"/>
    <mergeCell ref="G644:G645"/>
    <mergeCell ref="F646:F647"/>
    <mergeCell ref="G646:G647"/>
    <mergeCell ref="A644:A645"/>
    <mergeCell ref="B644:B645"/>
    <mergeCell ref="A642:A643"/>
    <mergeCell ref="C646:C647"/>
    <mergeCell ref="E650:E651"/>
    <mergeCell ref="B646:B647"/>
    <mergeCell ref="C644:C645"/>
    <mergeCell ref="E646:E647"/>
    <mergeCell ref="M646:M647"/>
    <mergeCell ref="I646:I647"/>
    <mergeCell ref="H646:H647"/>
    <mergeCell ref="K646:K647"/>
    <mergeCell ref="I644:I645"/>
    <mergeCell ref="G648:G649"/>
    <mergeCell ref="A648:A649"/>
    <mergeCell ref="B648:B649"/>
    <mergeCell ref="C648:C649"/>
    <mergeCell ref="F648:F649"/>
    <mergeCell ref="A650:A651"/>
    <mergeCell ref="B650:B651"/>
    <mergeCell ref="C650:C651"/>
    <mergeCell ref="E648:E649"/>
    <mergeCell ref="F650:F651"/>
    <mergeCell ref="E654:E655"/>
    <mergeCell ref="G650:G651"/>
    <mergeCell ref="M650:M651"/>
    <mergeCell ref="H648:H649"/>
    <mergeCell ref="K648:K649"/>
    <mergeCell ref="K650:K651"/>
    <mergeCell ref="H650:H651"/>
    <mergeCell ref="I648:I649"/>
    <mergeCell ref="I650:I651"/>
    <mergeCell ref="M648:M649"/>
    <mergeCell ref="K654:K655"/>
    <mergeCell ref="H652:H653"/>
    <mergeCell ref="A652:A653"/>
    <mergeCell ref="C652:C653"/>
    <mergeCell ref="F652:F653"/>
    <mergeCell ref="B652:B653"/>
    <mergeCell ref="E652:E653"/>
    <mergeCell ref="F654:F655"/>
    <mergeCell ref="G654:G655"/>
    <mergeCell ref="G652:G653"/>
    <mergeCell ref="M652:M653"/>
    <mergeCell ref="K652:K653"/>
    <mergeCell ref="M654:M655"/>
    <mergeCell ref="I654:I655"/>
    <mergeCell ref="H654:H655"/>
    <mergeCell ref="A654:A655"/>
    <mergeCell ref="A636:A637"/>
    <mergeCell ref="G634:G635"/>
    <mergeCell ref="A634:A635"/>
    <mergeCell ref="F630:F631"/>
    <mergeCell ref="K630:K631"/>
    <mergeCell ref="H632:H633"/>
    <mergeCell ref="M630:M631"/>
    <mergeCell ref="G632:G633"/>
    <mergeCell ref="B636:B637"/>
    <mergeCell ref="C636:C637"/>
    <mergeCell ref="K638:K639"/>
    <mergeCell ref="F638:F639"/>
    <mergeCell ref="H634:H635"/>
    <mergeCell ref="K634:K635"/>
    <mergeCell ref="I636:I637"/>
    <mergeCell ref="G640:G641"/>
    <mergeCell ref="M638:M639"/>
    <mergeCell ref="I638:I639"/>
    <mergeCell ref="M636:M637"/>
    <mergeCell ref="K636:K637"/>
    <mergeCell ref="H638:H639"/>
    <mergeCell ref="M640:M641"/>
    <mergeCell ref="H640:H641"/>
    <mergeCell ref="K640:K641"/>
    <mergeCell ref="A638:A639"/>
    <mergeCell ref="G638:G639"/>
    <mergeCell ref="F644:F645"/>
    <mergeCell ref="B638:B639"/>
    <mergeCell ref="H636:H637"/>
    <mergeCell ref="E636:E637"/>
    <mergeCell ref="F636:F637"/>
    <mergeCell ref="G636:G637"/>
    <mergeCell ref="A640:A641"/>
    <mergeCell ref="B640:B641"/>
    <mergeCell ref="K644:K645"/>
    <mergeCell ref="K642:K643"/>
    <mergeCell ref="M644:M645"/>
    <mergeCell ref="M642:M643"/>
    <mergeCell ref="I642:I643"/>
    <mergeCell ref="H642:H643"/>
    <mergeCell ref="H644:H645"/>
    <mergeCell ref="E644:E645"/>
    <mergeCell ref="F640:F641"/>
    <mergeCell ref="E640:E641"/>
    <mergeCell ref="C638:C639"/>
    <mergeCell ref="E638:E639"/>
    <mergeCell ref="C642:C643"/>
    <mergeCell ref="E642:E643"/>
    <mergeCell ref="C640:C641"/>
    <mergeCell ref="G642:G643"/>
    <mergeCell ref="F642:F643"/>
    <mergeCell ref="I630:I631"/>
    <mergeCell ref="K632:K633"/>
    <mergeCell ref="B626:B627"/>
    <mergeCell ref="E620:E621"/>
    <mergeCell ref="B622:B623"/>
    <mergeCell ref="C622:C623"/>
    <mergeCell ref="C620:C621"/>
    <mergeCell ref="B620:B621"/>
    <mergeCell ref="A626:A627"/>
    <mergeCell ref="E628:E629"/>
    <mergeCell ref="F626:F627"/>
    <mergeCell ref="B628:B629"/>
    <mergeCell ref="C626:C627"/>
    <mergeCell ref="E626:E627"/>
    <mergeCell ref="C628:C629"/>
    <mergeCell ref="A628:A629"/>
    <mergeCell ref="M626:M627"/>
    <mergeCell ref="I626:I627"/>
    <mergeCell ref="H626:H627"/>
    <mergeCell ref="G628:G629"/>
    <mergeCell ref="G626:G627"/>
    <mergeCell ref="K626:K627"/>
    <mergeCell ref="M628:M629"/>
    <mergeCell ref="I628:I629"/>
    <mergeCell ref="K628:K629"/>
    <mergeCell ref="E632:E633"/>
    <mergeCell ref="F632:F633"/>
    <mergeCell ref="A630:A631"/>
    <mergeCell ref="B630:B631"/>
    <mergeCell ref="C630:C631"/>
    <mergeCell ref="B632:B633"/>
    <mergeCell ref="C632:C633"/>
    <mergeCell ref="A632:A633"/>
    <mergeCell ref="M632:M633"/>
    <mergeCell ref="B634:B635"/>
    <mergeCell ref="C634:C635"/>
    <mergeCell ref="E634:E635"/>
    <mergeCell ref="F634:F635"/>
    <mergeCell ref="H628:H629"/>
    <mergeCell ref="F628:F629"/>
    <mergeCell ref="E630:E631"/>
    <mergeCell ref="G630:G631"/>
    <mergeCell ref="H630:H631"/>
    <mergeCell ref="M634:M635"/>
    <mergeCell ref="I634:I635"/>
    <mergeCell ref="I622:I623"/>
    <mergeCell ref="A616:A617"/>
    <mergeCell ref="B616:B617"/>
    <mergeCell ref="F614:F615"/>
    <mergeCell ref="E616:E617"/>
    <mergeCell ref="F616:F617"/>
    <mergeCell ref="C616:C617"/>
    <mergeCell ref="E614:E615"/>
    <mergeCell ref="M616:M617"/>
    <mergeCell ref="M614:M615"/>
    <mergeCell ref="M618:M619"/>
    <mergeCell ref="B618:B619"/>
    <mergeCell ref="H616:H617"/>
    <mergeCell ref="C618:C619"/>
    <mergeCell ref="E618:E619"/>
    <mergeCell ref="H614:H615"/>
    <mergeCell ref="G618:G619"/>
    <mergeCell ref="F618:F619"/>
    <mergeCell ref="M620:M621"/>
    <mergeCell ref="K622:K623"/>
    <mergeCell ref="G620:G621"/>
    <mergeCell ref="I620:I621"/>
    <mergeCell ref="H620:H621"/>
    <mergeCell ref="G622:G623"/>
    <mergeCell ref="M622:M623"/>
    <mergeCell ref="K620:K621"/>
    <mergeCell ref="M624:M625"/>
    <mergeCell ref="F624:F625"/>
    <mergeCell ref="F622:F623"/>
    <mergeCell ref="K624:K625"/>
    <mergeCell ref="H624:H625"/>
    <mergeCell ref="I624:I625"/>
    <mergeCell ref="H618:H619"/>
    <mergeCell ref="A624:A625"/>
    <mergeCell ref="A622:A623"/>
    <mergeCell ref="H622:H623"/>
    <mergeCell ref="G624:G625"/>
    <mergeCell ref="E622:E623"/>
    <mergeCell ref="A620:A621"/>
    <mergeCell ref="A618:A619"/>
    <mergeCell ref="E624:E625"/>
    <mergeCell ref="B624:B625"/>
    <mergeCell ref="C624:C625"/>
    <mergeCell ref="I618:I619"/>
    <mergeCell ref="I616:I617"/>
    <mergeCell ref="I614:I615"/>
    <mergeCell ref="K618:K619"/>
    <mergeCell ref="K616:K617"/>
    <mergeCell ref="K614:K615"/>
    <mergeCell ref="C606:C607"/>
    <mergeCell ref="E604:E605"/>
    <mergeCell ref="M604:M605"/>
    <mergeCell ref="I604:I605"/>
    <mergeCell ref="G606:G607"/>
    <mergeCell ref="C604:C605"/>
    <mergeCell ref="H604:H605"/>
    <mergeCell ref="E608:E609"/>
    <mergeCell ref="A606:A607"/>
    <mergeCell ref="F606:F607"/>
    <mergeCell ref="F604:F605"/>
    <mergeCell ref="A604:A605"/>
    <mergeCell ref="B606:B607"/>
    <mergeCell ref="G604:G605"/>
    <mergeCell ref="B604:B605"/>
    <mergeCell ref="H606:H607"/>
    <mergeCell ref="E606:E607"/>
    <mergeCell ref="H608:H609"/>
    <mergeCell ref="K604:K605"/>
    <mergeCell ref="A612:A613"/>
    <mergeCell ref="C608:C609"/>
    <mergeCell ref="A608:A609"/>
    <mergeCell ref="G608:G609"/>
    <mergeCell ref="B608:B609"/>
    <mergeCell ref="F608:F609"/>
    <mergeCell ref="M612:M613"/>
    <mergeCell ref="K612:K613"/>
    <mergeCell ref="B610:B611"/>
    <mergeCell ref="A614:A615"/>
    <mergeCell ref="B614:B615"/>
    <mergeCell ref="C612:C613"/>
    <mergeCell ref="G614:G615"/>
    <mergeCell ref="H610:H611"/>
    <mergeCell ref="A610:A611"/>
    <mergeCell ref="B612:B613"/>
    <mergeCell ref="E610:E611"/>
    <mergeCell ref="C614:C615"/>
    <mergeCell ref="M610:M611"/>
    <mergeCell ref="F610:F611"/>
    <mergeCell ref="C610:C611"/>
    <mergeCell ref="G612:G613"/>
    <mergeCell ref="H612:H613"/>
    <mergeCell ref="I612:I613"/>
    <mergeCell ref="G610:G611"/>
    <mergeCell ref="I608:I609"/>
    <mergeCell ref="I606:I607"/>
    <mergeCell ref="K610:K611"/>
    <mergeCell ref="K608:K609"/>
    <mergeCell ref="K606:K607"/>
    <mergeCell ref="A594:A595"/>
    <mergeCell ref="E592:E593"/>
    <mergeCell ref="H594:H595"/>
    <mergeCell ref="F592:F593"/>
    <mergeCell ref="C594:C595"/>
    <mergeCell ref="G592:G593"/>
    <mergeCell ref="G596:G597"/>
    <mergeCell ref="K592:K593"/>
    <mergeCell ref="M590:M591"/>
    <mergeCell ref="I590:I591"/>
    <mergeCell ref="B594:B595"/>
    <mergeCell ref="M592:M593"/>
    <mergeCell ref="M594:M595"/>
    <mergeCell ref="G594:G595"/>
    <mergeCell ref="B592:B593"/>
    <mergeCell ref="M600:M601"/>
    <mergeCell ref="M598:M599"/>
    <mergeCell ref="H600:H601"/>
    <mergeCell ref="H596:H597"/>
    <mergeCell ref="M596:M597"/>
    <mergeCell ref="K596:K597"/>
    <mergeCell ref="I596:I597"/>
    <mergeCell ref="A598:A599"/>
    <mergeCell ref="C598:C599"/>
    <mergeCell ref="B596:B597"/>
    <mergeCell ref="E596:E597"/>
    <mergeCell ref="F596:F597"/>
    <mergeCell ref="A600:A601"/>
    <mergeCell ref="B600:B601"/>
    <mergeCell ref="C600:C601"/>
    <mergeCell ref="A596:A597"/>
    <mergeCell ref="C596:C597"/>
    <mergeCell ref="A602:A603"/>
    <mergeCell ref="H598:H599"/>
    <mergeCell ref="E600:E601"/>
    <mergeCell ref="F600:F601"/>
    <mergeCell ref="G600:G601"/>
    <mergeCell ref="B602:B603"/>
    <mergeCell ref="B598:B599"/>
    <mergeCell ref="G598:G599"/>
    <mergeCell ref="F598:F599"/>
    <mergeCell ref="E598:E599"/>
    <mergeCell ref="M602:M603"/>
    <mergeCell ref="I602:I603"/>
    <mergeCell ref="C602:C603"/>
    <mergeCell ref="E602:E603"/>
    <mergeCell ref="G602:G603"/>
    <mergeCell ref="H602:H603"/>
    <mergeCell ref="F602:F603"/>
    <mergeCell ref="K602:K603"/>
    <mergeCell ref="I600:I601"/>
    <mergeCell ref="I598:I599"/>
    <mergeCell ref="I592:I593"/>
    <mergeCell ref="I594:I595"/>
    <mergeCell ref="K600:K601"/>
    <mergeCell ref="K598:K599"/>
    <mergeCell ref="K594:K595"/>
    <mergeCell ref="K590:K591"/>
    <mergeCell ref="E584:E585"/>
    <mergeCell ref="A582:A583"/>
    <mergeCell ref="C582:C583"/>
    <mergeCell ref="B582:B583"/>
    <mergeCell ref="E582:E583"/>
    <mergeCell ref="A584:A585"/>
    <mergeCell ref="G586:G587"/>
    <mergeCell ref="H584:H585"/>
    <mergeCell ref="H588:H589"/>
    <mergeCell ref="G584:G585"/>
    <mergeCell ref="H578:H579"/>
    <mergeCell ref="G582:G583"/>
    <mergeCell ref="H586:H587"/>
    <mergeCell ref="F584:F585"/>
    <mergeCell ref="B586:B587"/>
    <mergeCell ref="C586:C587"/>
    <mergeCell ref="E586:E587"/>
    <mergeCell ref="F588:F589"/>
    <mergeCell ref="B584:B585"/>
    <mergeCell ref="C584:C585"/>
    <mergeCell ref="A586:A587"/>
    <mergeCell ref="A588:A589"/>
    <mergeCell ref="F586:F587"/>
    <mergeCell ref="M586:M587"/>
    <mergeCell ref="I586:I587"/>
    <mergeCell ref="K586:K587"/>
    <mergeCell ref="I588:I589"/>
    <mergeCell ref="K588:K589"/>
    <mergeCell ref="M588:M589"/>
    <mergeCell ref="G588:G589"/>
    <mergeCell ref="M584:M585"/>
    <mergeCell ref="I584:I585"/>
    <mergeCell ref="A592:A593"/>
    <mergeCell ref="B590:B591"/>
    <mergeCell ref="C590:C591"/>
    <mergeCell ref="C592:C593"/>
    <mergeCell ref="A590:A591"/>
    <mergeCell ref="E588:E589"/>
    <mergeCell ref="B588:B589"/>
    <mergeCell ref="C588:C589"/>
    <mergeCell ref="H590:H591"/>
    <mergeCell ref="E590:E591"/>
    <mergeCell ref="G590:G591"/>
    <mergeCell ref="F590:F591"/>
    <mergeCell ref="H592:H593"/>
    <mergeCell ref="K584:K585"/>
    <mergeCell ref="F576:F577"/>
    <mergeCell ref="A576:A577"/>
    <mergeCell ref="C576:C577"/>
    <mergeCell ref="A574:A575"/>
    <mergeCell ref="B574:B575"/>
    <mergeCell ref="E576:E577"/>
    <mergeCell ref="F574:F575"/>
    <mergeCell ref="C574:C575"/>
    <mergeCell ref="E574:E575"/>
    <mergeCell ref="A578:A579"/>
    <mergeCell ref="A580:A581"/>
    <mergeCell ref="E580:E581"/>
    <mergeCell ref="B576:B577"/>
    <mergeCell ref="G576:G577"/>
    <mergeCell ref="M574:M575"/>
    <mergeCell ref="I574:I575"/>
    <mergeCell ref="G574:G575"/>
    <mergeCell ref="H576:H577"/>
    <mergeCell ref="H574:H575"/>
    <mergeCell ref="C578:C579"/>
    <mergeCell ref="E578:E579"/>
    <mergeCell ref="B578:B579"/>
    <mergeCell ref="B580:B581"/>
    <mergeCell ref="C580:C581"/>
    <mergeCell ref="M580:M581"/>
    <mergeCell ref="K578:K579"/>
    <mergeCell ref="F580:F581"/>
    <mergeCell ref="F578:F579"/>
    <mergeCell ref="G578:G579"/>
    <mergeCell ref="M582:M583"/>
    <mergeCell ref="H582:H583"/>
    <mergeCell ref="M576:M577"/>
    <mergeCell ref="I576:I577"/>
    <mergeCell ref="G580:G581"/>
    <mergeCell ref="H580:H581"/>
    <mergeCell ref="K580:K581"/>
    <mergeCell ref="M578:M579"/>
    <mergeCell ref="I578:I579"/>
    <mergeCell ref="K576:K577"/>
    <mergeCell ref="F582:F583"/>
    <mergeCell ref="F568:F569"/>
    <mergeCell ref="E568:E569"/>
    <mergeCell ref="E570:E571"/>
    <mergeCell ref="H566:H567"/>
    <mergeCell ref="H568:H569"/>
    <mergeCell ref="C568:C569"/>
    <mergeCell ref="F562:F563"/>
    <mergeCell ref="H564:H565"/>
    <mergeCell ref="C564:C565"/>
    <mergeCell ref="E566:E567"/>
    <mergeCell ref="F564:F565"/>
    <mergeCell ref="G564:G565"/>
    <mergeCell ref="E562:E563"/>
    <mergeCell ref="A566:A567"/>
    <mergeCell ref="C570:C571"/>
    <mergeCell ref="A570:A571"/>
    <mergeCell ref="A568:A569"/>
    <mergeCell ref="B568:B569"/>
    <mergeCell ref="M566:M567"/>
    <mergeCell ref="I566:I567"/>
    <mergeCell ref="F566:F567"/>
    <mergeCell ref="G566:G567"/>
    <mergeCell ref="K566:K567"/>
    <mergeCell ref="H572:H573"/>
    <mergeCell ref="M568:M569"/>
    <mergeCell ref="I568:I569"/>
    <mergeCell ref="M570:M571"/>
    <mergeCell ref="I570:I571"/>
    <mergeCell ref="K570:K571"/>
    <mergeCell ref="K568:K569"/>
    <mergeCell ref="K572:K573"/>
    <mergeCell ref="M572:M573"/>
    <mergeCell ref="H570:H571"/>
    <mergeCell ref="F572:F573"/>
    <mergeCell ref="F570:F571"/>
    <mergeCell ref="B572:B573"/>
    <mergeCell ref="A572:A573"/>
    <mergeCell ref="C572:C573"/>
    <mergeCell ref="G572:G573"/>
    <mergeCell ref="B570:B571"/>
    <mergeCell ref="E572:E573"/>
    <mergeCell ref="A558:A559"/>
    <mergeCell ref="M554:M555"/>
    <mergeCell ref="H556:H557"/>
    <mergeCell ref="G558:G559"/>
    <mergeCell ref="H558:H559"/>
    <mergeCell ref="F556:F557"/>
    <mergeCell ref="K554:K555"/>
    <mergeCell ref="M558:M559"/>
    <mergeCell ref="I558:I559"/>
    <mergeCell ref="B558:B559"/>
    <mergeCell ref="C558:C559"/>
    <mergeCell ref="E558:E559"/>
    <mergeCell ref="F558:F559"/>
    <mergeCell ref="K558:K559"/>
    <mergeCell ref="A560:A561"/>
    <mergeCell ref="B560:B561"/>
    <mergeCell ref="C560:C561"/>
    <mergeCell ref="C556:C557"/>
    <mergeCell ref="E556:E557"/>
    <mergeCell ref="G556:G557"/>
    <mergeCell ref="A556:A557"/>
    <mergeCell ref="B556:B557"/>
    <mergeCell ref="G562:G563"/>
    <mergeCell ref="M562:M563"/>
    <mergeCell ref="A564:A565"/>
    <mergeCell ref="B564:B565"/>
    <mergeCell ref="C562:C563"/>
    <mergeCell ref="B562:B563"/>
    <mergeCell ref="A562:A563"/>
    <mergeCell ref="I564:I565"/>
    <mergeCell ref="K564:K565"/>
    <mergeCell ref="K562:K563"/>
    <mergeCell ref="B566:B567"/>
    <mergeCell ref="C566:C567"/>
    <mergeCell ref="M560:M561"/>
    <mergeCell ref="K560:K561"/>
    <mergeCell ref="E560:E561"/>
    <mergeCell ref="H560:H561"/>
    <mergeCell ref="H562:H563"/>
    <mergeCell ref="M564:M565"/>
    <mergeCell ref="F560:F561"/>
    <mergeCell ref="G560:G561"/>
    <mergeCell ref="E564:E565"/>
    <mergeCell ref="I560:I561"/>
    <mergeCell ref="I554:I555"/>
    <mergeCell ref="F548:F549"/>
    <mergeCell ref="C546:C547"/>
    <mergeCell ref="E548:E549"/>
    <mergeCell ref="E546:E547"/>
    <mergeCell ref="E542:E543"/>
    <mergeCell ref="F546:F547"/>
    <mergeCell ref="F542:F543"/>
    <mergeCell ref="A548:A549"/>
    <mergeCell ref="B548:B549"/>
    <mergeCell ref="M546:M547"/>
    <mergeCell ref="H546:H547"/>
    <mergeCell ref="M548:M549"/>
    <mergeCell ref="K548:K549"/>
    <mergeCell ref="K546:K547"/>
    <mergeCell ref="H548:H549"/>
    <mergeCell ref="G548:G549"/>
    <mergeCell ref="C548:C549"/>
    <mergeCell ref="E550:E551"/>
    <mergeCell ref="E552:E553"/>
    <mergeCell ref="E554:E555"/>
    <mergeCell ref="B552:B553"/>
    <mergeCell ref="A554:A555"/>
    <mergeCell ref="B550:B551"/>
    <mergeCell ref="C550:C551"/>
    <mergeCell ref="A550:A551"/>
    <mergeCell ref="A552:A553"/>
    <mergeCell ref="B554:B555"/>
    <mergeCell ref="C554:C555"/>
    <mergeCell ref="F554:F555"/>
    <mergeCell ref="F552:F553"/>
    <mergeCell ref="C552:C553"/>
    <mergeCell ref="G554:G555"/>
    <mergeCell ref="H554:H555"/>
    <mergeCell ref="H552:H553"/>
    <mergeCell ref="G552:G553"/>
    <mergeCell ref="M550:M551"/>
    <mergeCell ref="F550:F551"/>
    <mergeCell ref="K550:K551"/>
    <mergeCell ref="I550:I551"/>
    <mergeCell ref="G550:G551"/>
    <mergeCell ref="H550:H551"/>
    <mergeCell ref="M552:M553"/>
    <mergeCell ref="I544:I545"/>
    <mergeCell ref="I552:I553"/>
    <mergeCell ref="K544:K545"/>
    <mergeCell ref="F540:F541"/>
    <mergeCell ref="E538:E539"/>
    <mergeCell ref="F536:F537"/>
    <mergeCell ref="E536:E537"/>
    <mergeCell ref="A538:A539"/>
    <mergeCell ref="F538:F539"/>
    <mergeCell ref="C538:C539"/>
    <mergeCell ref="B538:B539"/>
    <mergeCell ref="M538:M539"/>
    <mergeCell ref="H540:H541"/>
    <mergeCell ref="K540:K541"/>
    <mergeCell ref="M540:M541"/>
    <mergeCell ref="K538:K539"/>
    <mergeCell ref="H538:H539"/>
    <mergeCell ref="I540:I541"/>
    <mergeCell ref="H536:H537"/>
    <mergeCell ref="H544:H545"/>
    <mergeCell ref="A542:A543"/>
    <mergeCell ref="E544:E545"/>
    <mergeCell ref="F544:F545"/>
    <mergeCell ref="A540:A541"/>
    <mergeCell ref="B540:B541"/>
    <mergeCell ref="C540:C541"/>
    <mergeCell ref="C542:C543"/>
    <mergeCell ref="E540:E541"/>
    <mergeCell ref="G542:G543"/>
    <mergeCell ref="M542:M543"/>
    <mergeCell ref="A544:A545"/>
    <mergeCell ref="A546:A547"/>
    <mergeCell ref="C544:C545"/>
    <mergeCell ref="B546:B547"/>
    <mergeCell ref="B542:B543"/>
    <mergeCell ref="H542:H543"/>
    <mergeCell ref="I546:I547"/>
    <mergeCell ref="B544:B545"/>
    <mergeCell ref="I536:I537"/>
    <mergeCell ref="B532:B533"/>
    <mergeCell ref="A528:A529"/>
    <mergeCell ref="C530:C531"/>
    <mergeCell ref="B528:B529"/>
    <mergeCell ref="B526:B527"/>
    <mergeCell ref="C526:C527"/>
    <mergeCell ref="C532:C533"/>
    <mergeCell ref="A526:A527"/>
    <mergeCell ref="A524:A525"/>
    <mergeCell ref="C524:C525"/>
    <mergeCell ref="B524:B525"/>
    <mergeCell ref="I534:I535"/>
    <mergeCell ref="H534:H535"/>
    <mergeCell ref="M534:M535"/>
    <mergeCell ref="K534:K535"/>
    <mergeCell ref="B530:B531"/>
    <mergeCell ref="E528:E529"/>
    <mergeCell ref="C528:C529"/>
    <mergeCell ref="G528:G529"/>
    <mergeCell ref="F528:F529"/>
    <mergeCell ref="H528:H529"/>
    <mergeCell ref="H532:H533"/>
    <mergeCell ref="H530:H531"/>
    <mergeCell ref="E532:E533"/>
    <mergeCell ref="F532:F533"/>
    <mergeCell ref="G532:G533"/>
    <mergeCell ref="M536:M537"/>
    <mergeCell ref="M530:M531"/>
    <mergeCell ref="M528:M529"/>
    <mergeCell ref="M532:M533"/>
    <mergeCell ref="G534:G535"/>
    <mergeCell ref="A532:A533"/>
    <mergeCell ref="G530:G531"/>
    <mergeCell ref="E530:E531"/>
    <mergeCell ref="F530:F531"/>
    <mergeCell ref="A530:A531"/>
    <mergeCell ref="A534:A535"/>
    <mergeCell ref="E534:E535"/>
    <mergeCell ref="B534:B535"/>
    <mergeCell ref="C534:C535"/>
    <mergeCell ref="G536:G537"/>
    <mergeCell ref="A536:A537"/>
    <mergeCell ref="B536:B537"/>
    <mergeCell ref="C536:C537"/>
    <mergeCell ref="F534:F535"/>
    <mergeCell ref="K530:K531"/>
    <mergeCell ref="K528:K529"/>
    <mergeCell ref="E522:E523"/>
    <mergeCell ref="G520:G521"/>
    <mergeCell ref="F522:F523"/>
    <mergeCell ref="F520:F521"/>
    <mergeCell ref="A516:A517"/>
    <mergeCell ref="A520:A521"/>
    <mergeCell ref="A518:A519"/>
    <mergeCell ref="C518:C519"/>
    <mergeCell ref="B516:B517"/>
    <mergeCell ref="A522:A523"/>
    <mergeCell ref="B522:B523"/>
    <mergeCell ref="C522:C523"/>
    <mergeCell ref="K518:K519"/>
    <mergeCell ref="M518:M519"/>
    <mergeCell ref="K522:K523"/>
    <mergeCell ref="G522:G523"/>
    <mergeCell ref="H520:H521"/>
    <mergeCell ref="K520:K521"/>
    <mergeCell ref="I520:I521"/>
    <mergeCell ref="G526:G527"/>
    <mergeCell ref="H524:H525"/>
    <mergeCell ref="M522:M523"/>
    <mergeCell ref="M520:M521"/>
    <mergeCell ref="I518:I519"/>
    <mergeCell ref="H518:H519"/>
    <mergeCell ref="G518:G519"/>
    <mergeCell ref="K526:K527"/>
    <mergeCell ref="K524:K525"/>
    <mergeCell ref="H522:H523"/>
    <mergeCell ref="M524:M525"/>
    <mergeCell ref="E526:E527"/>
    <mergeCell ref="F526:F527"/>
    <mergeCell ref="M526:M527"/>
    <mergeCell ref="E524:E525"/>
    <mergeCell ref="G524:G525"/>
    <mergeCell ref="I524:I525"/>
    <mergeCell ref="I526:I527"/>
    <mergeCell ref="H526:H527"/>
    <mergeCell ref="F524:F525"/>
    <mergeCell ref="A514:A515"/>
    <mergeCell ref="B514:B515"/>
    <mergeCell ref="H508:H509"/>
    <mergeCell ref="A508:A509"/>
    <mergeCell ref="B508:B509"/>
    <mergeCell ref="C508:C509"/>
    <mergeCell ref="H510:H511"/>
    <mergeCell ref="E510:E511"/>
    <mergeCell ref="F508:F509"/>
    <mergeCell ref="F510:F511"/>
    <mergeCell ref="M512:M513"/>
    <mergeCell ref="I512:I513"/>
    <mergeCell ref="G512:G513"/>
    <mergeCell ref="H512:H513"/>
    <mergeCell ref="F516:F517"/>
    <mergeCell ref="M516:M517"/>
    <mergeCell ref="K512:K513"/>
    <mergeCell ref="M514:M515"/>
    <mergeCell ref="E512:E513"/>
    <mergeCell ref="H514:H515"/>
    <mergeCell ref="K514:K515"/>
    <mergeCell ref="G510:G511"/>
    <mergeCell ref="H516:H517"/>
    <mergeCell ref="F512:F513"/>
    <mergeCell ref="C514:C515"/>
    <mergeCell ref="C516:C517"/>
    <mergeCell ref="C520:C521"/>
    <mergeCell ref="F518:F519"/>
    <mergeCell ref="M510:M511"/>
    <mergeCell ref="I510:I511"/>
    <mergeCell ref="K510:K511"/>
    <mergeCell ref="G514:G515"/>
    <mergeCell ref="E514:E515"/>
    <mergeCell ref="F514:F515"/>
    <mergeCell ref="B518:B519"/>
    <mergeCell ref="G516:G517"/>
    <mergeCell ref="E518:E519"/>
    <mergeCell ref="B520:B521"/>
    <mergeCell ref="E520:E521"/>
    <mergeCell ref="E516:E517"/>
    <mergeCell ref="A504:A505"/>
    <mergeCell ref="B504:B505"/>
    <mergeCell ref="C504:C505"/>
    <mergeCell ref="A502:A503"/>
    <mergeCell ref="B502:B503"/>
    <mergeCell ref="C502:C503"/>
    <mergeCell ref="H504:H505"/>
    <mergeCell ref="K504:K505"/>
    <mergeCell ref="M504:M505"/>
    <mergeCell ref="I504:I505"/>
    <mergeCell ref="E504:E505"/>
    <mergeCell ref="H506:H507"/>
    <mergeCell ref="E506:E507"/>
    <mergeCell ref="F504:F505"/>
    <mergeCell ref="G504:G505"/>
    <mergeCell ref="A506:A507"/>
    <mergeCell ref="B506:B507"/>
    <mergeCell ref="C506:C507"/>
    <mergeCell ref="M508:M509"/>
    <mergeCell ref="I508:I509"/>
    <mergeCell ref="G506:G507"/>
    <mergeCell ref="F506:F507"/>
    <mergeCell ref="K506:K507"/>
    <mergeCell ref="M506:M507"/>
    <mergeCell ref="I506:I507"/>
    <mergeCell ref="G508:G509"/>
    <mergeCell ref="A512:A513"/>
    <mergeCell ref="B512:B513"/>
    <mergeCell ref="C512:C513"/>
    <mergeCell ref="E508:E509"/>
    <mergeCell ref="A510:A511"/>
    <mergeCell ref="B510:B511"/>
    <mergeCell ref="C510:C511"/>
    <mergeCell ref="A496:A497"/>
    <mergeCell ref="B496:B497"/>
    <mergeCell ref="A494:A495"/>
    <mergeCell ref="B494:B495"/>
    <mergeCell ref="H494:H495"/>
    <mergeCell ref="E492:E493"/>
    <mergeCell ref="E494:E495"/>
    <mergeCell ref="C494:C495"/>
    <mergeCell ref="G492:G493"/>
    <mergeCell ref="F494:F495"/>
    <mergeCell ref="E498:E499"/>
    <mergeCell ref="G498:G499"/>
    <mergeCell ref="F498:F499"/>
    <mergeCell ref="F496:F497"/>
    <mergeCell ref="G496:G497"/>
    <mergeCell ref="C496:C497"/>
    <mergeCell ref="E496:E497"/>
    <mergeCell ref="A498:A499"/>
    <mergeCell ref="B498:B499"/>
    <mergeCell ref="C498:C499"/>
    <mergeCell ref="M498:M499"/>
    <mergeCell ref="H496:H497"/>
    <mergeCell ref="K496:K497"/>
    <mergeCell ref="M496:M497"/>
    <mergeCell ref="I496:I497"/>
    <mergeCell ref="I498:I499"/>
    <mergeCell ref="H498:H499"/>
    <mergeCell ref="E500:E501"/>
    <mergeCell ref="H502:H503"/>
    <mergeCell ref="E502:E503"/>
    <mergeCell ref="F500:F501"/>
    <mergeCell ref="G500:G501"/>
    <mergeCell ref="A500:A501"/>
    <mergeCell ref="B500:B501"/>
    <mergeCell ref="C500:C501"/>
    <mergeCell ref="G502:G503"/>
    <mergeCell ref="F502:F503"/>
    <mergeCell ref="M502:M503"/>
    <mergeCell ref="I502:I503"/>
    <mergeCell ref="H500:H501"/>
    <mergeCell ref="K500:K501"/>
    <mergeCell ref="M500:M501"/>
    <mergeCell ref="I500:I501"/>
    <mergeCell ref="E484:E485"/>
    <mergeCell ref="C484:C485"/>
    <mergeCell ref="B484:B485"/>
    <mergeCell ref="I480:I481"/>
    <mergeCell ref="A480:A481"/>
    <mergeCell ref="B480:B481"/>
    <mergeCell ref="G480:G481"/>
    <mergeCell ref="F482:F483"/>
    <mergeCell ref="A484:A485"/>
    <mergeCell ref="F484:F485"/>
    <mergeCell ref="M490:M491"/>
    <mergeCell ref="H488:H489"/>
    <mergeCell ref="K488:K489"/>
    <mergeCell ref="M488:M489"/>
    <mergeCell ref="G486:G487"/>
    <mergeCell ref="K484:K485"/>
    <mergeCell ref="H484:H485"/>
    <mergeCell ref="G484:G485"/>
    <mergeCell ref="M486:M487"/>
    <mergeCell ref="K486:K487"/>
    <mergeCell ref="A490:A491"/>
    <mergeCell ref="B490:B491"/>
    <mergeCell ref="A488:A489"/>
    <mergeCell ref="B488:B489"/>
    <mergeCell ref="C486:C487"/>
    <mergeCell ref="A486:A487"/>
    <mergeCell ref="B486:B487"/>
    <mergeCell ref="C488:C489"/>
    <mergeCell ref="H486:H487"/>
    <mergeCell ref="I486:I487"/>
    <mergeCell ref="G488:G489"/>
    <mergeCell ref="F486:F487"/>
    <mergeCell ref="A492:A493"/>
    <mergeCell ref="B492:B493"/>
    <mergeCell ref="C492:C493"/>
    <mergeCell ref="C490:C491"/>
    <mergeCell ref="F492:F493"/>
    <mergeCell ref="E486:E487"/>
    <mergeCell ref="E488:E489"/>
    <mergeCell ref="F488:F489"/>
    <mergeCell ref="F490:F491"/>
    <mergeCell ref="E490:E491"/>
    <mergeCell ref="H490:H491"/>
    <mergeCell ref="K492:K493"/>
    <mergeCell ref="G490:G491"/>
    <mergeCell ref="M492:M493"/>
    <mergeCell ref="I492:I493"/>
    <mergeCell ref="H492:H493"/>
    <mergeCell ref="A472:A473"/>
    <mergeCell ref="B468:B469"/>
    <mergeCell ref="B472:B473"/>
    <mergeCell ref="C468:C469"/>
    <mergeCell ref="M470:M471"/>
    <mergeCell ref="K468:K469"/>
    <mergeCell ref="H468:H469"/>
    <mergeCell ref="M468:M469"/>
    <mergeCell ref="K470:K471"/>
    <mergeCell ref="A470:A471"/>
    <mergeCell ref="B470:B471"/>
    <mergeCell ref="C470:C471"/>
    <mergeCell ref="A468:A469"/>
    <mergeCell ref="E468:E469"/>
    <mergeCell ref="F468:F469"/>
    <mergeCell ref="E470:E471"/>
    <mergeCell ref="F470:F471"/>
    <mergeCell ref="M474:M475"/>
    <mergeCell ref="M472:M473"/>
    <mergeCell ref="C472:C473"/>
    <mergeCell ref="H474:H475"/>
    <mergeCell ref="H476:H477"/>
    <mergeCell ref="G472:G473"/>
    <mergeCell ref="F472:F473"/>
    <mergeCell ref="G476:G477"/>
    <mergeCell ref="E472:E473"/>
    <mergeCell ref="E482:E483"/>
    <mergeCell ref="F478:F479"/>
    <mergeCell ref="E480:E481"/>
    <mergeCell ref="F480:F481"/>
    <mergeCell ref="E478:E479"/>
    <mergeCell ref="M476:M477"/>
    <mergeCell ref="A478:A479"/>
    <mergeCell ref="A476:A477"/>
    <mergeCell ref="B476:B477"/>
    <mergeCell ref="C476:C477"/>
    <mergeCell ref="B474:B475"/>
    <mergeCell ref="G470:G471"/>
    <mergeCell ref="G474:G475"/>
    <mergeCell ref="F474:F475"/>
    <mergeCell ref="C478:C479"/>
    <mergeCell ref="E474:E475"/>
    <mergeCell ref="C474:C475"/>
    <mergeCell ref="B478:B479"/>
    <mergeCell ref="G478:G479"/>
    <mergeCell ref="A482:A483"/>
    <mergeCell ref="B482:B483"/>
    <mergeCell ref="C482:C483"/>
    <mergeCell ref="G482:G483"/>
    <mergeCell ref="E476:E477"/>
    <mergeCell ref="F476:F477"/>
    <mergeCell ref="A474:A475"/>
    <mergeCell ref="M478:M479"/>
    <mergeCell ref="I478:I479"/>
    <mergeCell ref="K480:K481"/>
    <mergeCell ref="M480:M481"/>
    <mergeCell ref="C480:C481"/>
    <mergeCell ref="K478:K479"/>
    <mergeCell ref="H478:H479"/>
    <mergeCell ref="H480:H481"/>
    <mergeCell ref="I482:I483"/>
    <mergeCell ref="K482:K483"/>
    <mergeCell ref="M482:M483"/>
    <mergeCell ref="H482:H483"/>
    <mergeCell ref="C458:C459"/>
    <mergeCell ref="A456:A457"/>
    <mergeCell ref="G458:G459"/>
    <mergeCell ref="F458:F459"/>
    <mergeCell ref="M458:M459"/>
    <mergeCell ref="M456:M457"/>
    <mergeCell ref="I458:I459"/>
    <mergeCell ref="I456:I457"/>
    <mergeCell ref="F456:F457"/>
    <mergeCell ref="H456:H457"/>
    <mergeCell ref="M462:M463"/>
    <mergeCell ref="M460:M461"/>
    <mergeCell ref="K460:K461"/>
    <mergeCell ref="E460:E461"/>
    <mergeCell ref="G460:G461"/>
    <mergeCell ref="F460:F461"/>
    <mergeCell ref="K462:K463"/>
    <mergeCell ref="A462:A463"/>
    <mergeCell ref="A460:A461"/>
    <mergeCell ref="B460:B461"/>
    <mergeCell ref="C460:C461"/>
    <mergeCell ref="E458:E459"/>
    <mergeCell ref="B456:B457"/>
    <mergeCell ref="C456:C457"/>
    <mergeCell ref="A458:A459"/>
    <mergeCell ref="B458:B459"/>
    <mergeCell ref="E456:E457"/>
    <mergeCell ref="F466:F467"/>
    <mergeCell ref="G466:G467"/>
    <mergeCell ref="C466:C467"/>
    <mergeCell ref="B462:B463"/>
    <mergeCell ref="C462:C463"/>
    <mergeCell ref="E462:E463"/>
    <mergeCell ref="F464:F465"/>
    <mergeCell ref="G464:G465"/>
    <mergeCell ref="I464:I465"/>
    <mergeCell ref="H464:H465"/>
    <mergeCell ref="K464:K465"/>
    <mergeCell ref="F462:F463"/>
    <mergeCell ref="G462:G463"/>
    <mergeCell ref="I462:I463"/>
    <mergeCell ref="H462:H463"/>
    <mergeCell ref="M466:M467"/>
    <mergeCell ref="A464:A465"/>
    <mergeCell ref="B464:B465"/>
    <mergeCell ref="C464:C465"/>
    <mergeCell ref="A466:A467"/>
    <mergeCell ref="B466:B467"/>
    <mergeCell ref="E466:E467"/>
    <mergeCell ref="H466:H467"/>
    <mergeCell ref="M464:M465"/>
    <mergeCell ref="E464:E465"/>
    <mergeCell ref="E448:E449"/>
    <mergeCell ref="A446:A447"/>
    <mergeCell ref="B446:B447"/>
    <mergeCell ref="C446:C447"/>
    <mergeCell ref="B448:B449"/>
    <mergeCell ref="F448:F449"/>
    <mergeCell ref="A454:A455"/>
    <mergeCell ref="B454:B455"/>
    <mergeCell ref="C454:C455"/>
    <mergeCell ref="H452:H453"/>
    <mergeCell ref="F454:F455"/>
    <mergeCell ref="C448:C449"/>
    <mergeCell ref="A452:A453"/>
    <mergeCell ref="A448:A449"/>
    <mergeCell ref="A450:A451"/>
    <mergeCell ref="B450:B451"/>
    <mergeCell ref="C452:C453"/>
    <mergeCell ref="E450:E451"/>
    <mergeCell ref="B452:B453"/>
    <mergeCell ref="C450:C451"/>
    <mergeCell ref="F450:F451"/>
    <mergeCell ref="H450:H451"/>
    <mergeCell ref="G450:G451"/>
    <mergeCell ref="H448:H449"/>
    <mergeCell ref="M450:M451"/>
    <mergeCell ref="E454:E455"/>
    <mergeCell ref="G452:G453"/>
    <mergeCell ref="E452:E453"/>
    <mergeCell ref="F452:F453"/>
    <mergeCell ref="G448:G449"/>
    <mergeCell ref="I452:I453"/>
    <mergeCell ref="K452:K453"/>
    <mergeCell ref="M452:M453"/>
    <mergeCell ref="I454:I455"/>
    <mergeCell ref="M448:M449"/>
    <mergeCell ref="K448:K449"/>
    <mergeCell ref="K450:K451"/>
    <mergeCell ref="G454:G455"/>
    <mergeCell ref="H454:H455"/>
    <mergeCell ref="M454:M455"/>
    <mergeCell ref="K454:K455"/>
    <mergeCell ref="C436:C437"/>
    <mergeCell ref="E436:E437"/>
    <mergeCell ref="F436:F437"/>
    <mergeCell ref="M438:M439"/>
    <mergeCell ref="A434:A435"/>
    <mergeCell ref="A436:A437"/>
    <mergeCell ref="A438:A439"/>
    <mergeCell ref="M436:M437"/>
    <mergeCell ref="K436:K437"/>
    <mergeCell ref="G436:G437"/>
    <mergeCell ref="I436:I437"/>
    <mergeCell ref="H436:H437"/>
    <mergeCell ref="K438:K439"/>
    <mergeCell ref="F438:F439"/>
    <mergeCell ref="B436:B437"/>
    <mergeCell ref="G446:G447"/>
    <mergeCell ref="M442:M443"/>
    <mergeCell ref="M446:M447"/>
    <mergeCell ref="K446:K447"/>
    <mergeCell ref="M444:M445"/>
    <mergeCell ref="M440:M441"/>
    <mergeCell ref="I446:I447"/>
    <mergeCell ref="H442:H443"/>
    <mergeCell ref="H444:H445"/>
    <mergeCell ref="G440:G441"/>
    <mergeCell ref="A444:A445"/>
    <mergeCell ref="B444:B445"/>
    <mergeCell ref="C444:C445"/>
    <mergeCell ref="C442:C443"/>
    <mergeCell ref="A442:A443"/>
    <mergeCell ref="C438:C439"/>
    <mergeCell ref="B438:B439"/>
    <mergeCell ref="A440:A441"/>
    <mergeCell ref="B440:B441"/>
    <mergeCell ref="C440:C441"/>
    <mergeCell ref="I440:I441"/>
    <mergeCell ref="H438:H439"/>
    <mergeCell ref="H440:H441"/>
    <mergeCell ref="E440:E441"/>
    <mergeCell ref="E438:E439"/>
    <mergeCell ref="F440:F441"/>
    <mergeCell ref="G438:G439"/>
    <mergeCell ref="E442:E443"/>
    <mergeCell ref="F442:F443"/>
    <mergeCell ref="G444:G445"/>
    <mergeCell ref="E444:E445"/>
    <mergeCell ref="F444:F445"/>
    <mergeCell ref="B442:B443"/>
    <mergeCell ref="G442:G443"/>
    <mergeCell ref="E446:E447"/>
    <mergeCell ref="F446:F447"/>
    <mergeCell ref="A430:A431"/>
    <mergeCell ref="B430:B431"/>
    <mergeCell ref="C430:C431"/>
    <mergeCell ref="B428:B429"/>
    <mergeCell ref="I426:I427"/>
    <mergeCell ref="I424:I425"/>
    <mergeCell ref="H424:H425"/>
    <mergeCell ref="A428:A429"/>
    <mergeCell ref="A424:A425"/>
    <mergeCell ref="A426:A427"/>
    <mergeCell ref="C428:C429"/>
    <mergeCell ref="E428:E429"/>
    <mergeCell ref="F428:F429"/>
    <mergeCell ref="B424:B425"/>
    <mergeCell ref="C424:C425"/>
    <mergeCell ref="M430:M431"/>
    <mergeCell ref="G430:G431"/>
    <mergeCell ref="H430:H431"/>
    <mergeCell ref="I430:I431"/>
    <mergeCell ref="K430:K431"/>
    <mergeCell ref="K428:K429"/>
    <mergeCell ref="M428:M429"/>
    <mergeCell ref="I428:I429"/>
    <mergeCell ref="E430:E431"/>
    <mergeCell ref="F430:F431"/>
    <mergeCell ref="H428:H429"/>
    <mergeCell ref="G434:G435"/>
    <mergeCell ref="H432:H433"/>
    <mergeCell ref="G428:G429"/>
    <mergeCell ref="G432:G433"/>
    <mergeCell ref="M432:M433"/>
    <mergeCell ref="H434:H435"/>
    <mergeCell ref="K432:K433"/>
    <mergeCell ref="K434:K435"/>
    <mergeCell ref="I434:I435"/>
    <mergeCell ref="I432:I433"/>
    <mergeCell ref="M434:M435"/>
    <mergeCell ref="B432:B433"/>
    <mergeCell ref="F432:F433"/>
    <mergeCell ref="A432:A433"/>
    <mergeCell ref="C432:C433"/>
    <mergeCell ref="E432:E433"/>
    <mergeCell ref="E434:E435"/>
    <mergeCell ref="F434:F435"/>
    <mergeCell ref="C434:C435"/>
    <mergeCell ref="B434:B435"/>
    <mergeCell ref="A420:A421"/>
    <mergeCell ref="A422:A423"/>
    <mergeCell ref="B422:B423"/>
    <mergeCell ref="H418:H419"/>
    <mergeCell ref="H416:H417"/>
    <mergeCell ref="A416:A417"/>
    <mergeCell ref="A418:A419"/>
    <mergeCell ref="B416:B417"/>
    <mergeCell ref="B418:B419"/>
    <mergeCell ref="F418:F419"/>
    <mergeCell ref="G426:G427"/>
    <mergeCell ref="B426:B427"/>
    <mergeCell ref="E426:E427"/>
    <mergeCell ref="F426:F427"/>
    <mergeCell ref="G424:G425"/>
    <mergeCell ref="F424:F425"/>
    <mergeCell ref="C426:C427"/>
    <mergeCell ref="G420:G421"/>
    <mergeCell ref="E424:E425"/>
    <mergeCell ref="C420:C421"/>
    <mergeCell ref="E420:E421"/>
    <mergeCell ref="F420:F421"/>
    <mergeCell ref="B420:B421"/>
    <mergeCell ref="C422:C423"/>
    <mergeCell ref="M420:M421"/>
    <mergeCell ref="M422:M423"/>
    <mergeCell ref="K422:K423"/>
    <mergeCell ref="K420:K421"/>
    <mergeCell ref="G422:G423"/>
    <mergeCell ref="E422:E423"/>
    <mergeCell ref="I420:I421"/>
    <mergeCell ref="H420:H421"/>
    <mergeCell ref="H422:H423"/>
    <mergeCell ref="F422:F423"/>
    <mergeCell ref="M424:M425"/>
    <mergeCell ref="H426:H427"/>
    <mergeCell ref="K424:K425"/>
    <mergeCell ref="K426:K427"/>
    <mergeCell ref="M426:M427"/>
    <mergeCell ref="F408:F409"/>
    <mergeCell ref="E408:E409"/>
    <mergeCell ref="A408:A409"/>
    <mergeCell ref="M408:M409"/>
    <mergeCell ref="H410:H411"/>
    <mergeCell ref="K408:K409"/>
    <mergeCell ref="K410:K411"/>
    <mergeCell ref="M410:M411"/>
    <mergeCell ref="I410:I411"/>
    <mergeCell ref="H408:H409"/>
    <mergeCell ref="B408:B409"/>
    <mergeCell ref="C408:C409"/>
    <mergeCell ref="A414:A415"/>
    <mergeCell ref="B414:B415"/>
    <mergeCell ref="C414:C415"/>
    <mergeCell ref="A410:A411"/>
    <mergeCell ref="A412:A413"/>
    <mergeCell ref="B410:B411"/>
    <mergeCell ref="B412:B413"/>
    <mergeCell ref="H412:H413"/>
    <mergeCell ref="C418:C419"/>
    <mergeCell ref="G410:G411"/>
    <mergeCell ref="E412:E413"/>
    <mergeCell ref="C412:C413"/>
    <mergeCell ref="C410:C411"/>
    <mergeCell ref="G412:G413"/>
    <mergeCell ref="G414:G415"/>
    <mergeCell ref="H414:H415"/>
    <mergeCell ref="E410:E411"/>
    <mergeCell ref="F412:F413"/>
    <mergeCell ref="E414:E415"/>
    <mergeCell ref="F414:F415"/>
    <mergeCell ref="F410:F411"/>
    <mergeCell ref="M418:M419"/>
    <mergeCell ref="M412:M413"/>
    <mergeCell ref="M414:M415"/>
    <mergeCell ref="M416:M417"/>
    <mergeCell ref="I412:I413"/>
    <mergeCell ref="K416:K417"/>
    <mergeCell ref="C416:C417"/>
    <mergeCell ref="G416:G417"/>
    <mergeCell ref="E416:E417"/>
    <mergeCell ref="F416:F417"/>
    <mergeCell ref="G418:G419"/>
    <mergeCell ref="E418:E419"/>
    <mergeCell ref="A396:A397"/>
    <mergeCell ref="B396:B397"/>
    <mergeCell ref="C396:C397"/>
    <mergeCell ref="F396:F397"/>
    <mergeCell ref="B398:B399"/>
    <mergeCell ref="E396:E397"/>
    <mergeCell ref="C398:C399"/>
    <mergeCell ref="M402:M403"/>
    <mergeCell ref="G400:G401"/>
    <mergeCell ref="M400:M401"/>
    <mergeCell ref="K400:K401"/>
    <mergeCell ref="M398:M399"/>
    <mergeCell ref="G398:G399"/>
    <mergeCell ref="I400:I401"/>
    <mergeCell ref="H398:H399"/>
    <mergeCell ref="E400:E401"/>
    <mergeCell ref="H400:H401"/>
    <mergeCell ref="I402:I403"/>
    <mergeCell ref="K402:K403"/>
    <mergeCell ref="H402:H403"/>
    <mergeCell ref="A398:A399"/>
    <mergeCell ref="A402:A403"/>
    <mergeCell ref="F400:F401"/>
    <mergeCell ref="E398:E399"/>
    <mergeCell ref="F398:F399"/>
    <mergeCell ref="A406:A407"/>
    <mergeCell ref="B406:B407"/>
    <mergeCell ref="C406:C407"/>
    <mergeCell ref="A404:A405"/>
    <mergeCell ref="E404:E405"/>
    <mergeCell ref="A400:A401"/>
    <mergeCell ref="B400:B401"/>
    <mergeCell ref="C400:C401"/>
    <mergeCell ref="B404:B405"/>
    <mergeCell ref="C404:C405"/>
    <mergeCell ref="F402:F403"/>
    <mergeCell ref="G402:G403"/>
    <mergeCell ref="B402:B403"/>
    <mergeCell ref="E402:E403"/>
    <mergeCell ref="C402:C403"/>
    <mergeCell ref="G404:G405"/>
    <mergeCell ref="F404:F405"/>
    <mergeCell ref="M404:M405"/>
    <mergeCell ref="K406:K407"/>
    <mergeCell ref="K404:K405"/>
    <mergeCell ref="H404:H405"/>
    <mergeCell ref="M406:M407"/>
    <mergeCell ref="H406:H407"/>
    <mergeCell ref="I404:I405"/>
    <mergeCell ref="I406:I407"/>
    <mergeCell ref="F406:F407"/>
    <mergeCell ref="E406:E407"/>
    <mergeCell ref="G406:G407"/>
    <mergeCell ref="E390:E391"/>
    <mergeCell ref="F390:F391"/>
    <mergeCell ref="B390:B391"/>
    <mergeCell ref="G390:G391"/>
    <mergeCell ref="A384:A385"/>
    <mergeCell ref="B384:B385"/>
    <mergeCell ref="C384:C385"/>
    <mergeCell ref="A386:A387"/>
    <mergeCell ref="C390:C391"/>
    <mergeCell ref="M386:M387"/>
    <mergeCell ref="H384:H385"/>
    <mergeCell ref="K386:K387"/>
    <mergeCell ref="E388:E389"/>
    <mergeCell ref="F388:F389"/>
    <mergeCell ref="A388:A389"/>
    <mergeCell ref="B388:B389"/>
    <mergeCell ref="C388:C389"/>
    <mergeCell ref="A394:A395"/>
    <mergeCell ref="B394:B395"/>
    <mergeCell ref="A390:A391"/>
    <mergeCell ref="A392:A393"/>
    <mergeCell ref="G392:G393"/>
    <mergeCell ref="E394:E395"/>
    <mergeCell ref="F394:F395"/>
    <mergeCell ref="E392:E393"/>
    <mergeCell ref="F392:F393"/>
    <mergeCell ref="B392:B393"/>
    <mergeCell ref="C392:C393"/>
    <mergeCell ref="C394:C395"/>
    <mergeCell ref="M390:M391"/>
    <mergeCell ref="K390:K391"/>
    <mergeCell ref="M392:M393"/>
    <mergeCell ref="H392:H393"/>
    <mergeCell ref="K392:K393"/>
    <mergeCell ref="H394:H395"/>
    <mergeCell ref="I392:I393"/>
    <mergeCell ref="K394:K395"/>
    <mergeCell ref="H390:H391"/>
    <mergeCell ref="I390:I391"/>
    <mergeCell ref="M394:M395"/>
    <mergeCell ref="I394:I395"/>
    <mergeCell ref="G394:G395"/>
    <mergeCell ref="M380:M381"/>
    <mergeCell ref="B376:B377"/>
    <mergeCell ref="C376:C377"/>
    <mergeCell ref="M376:M377"/>
    <mergeCell ref="K376:K377"/>
    <mergeCell ref="I378:I379"/>
    <mergeCell ref="I380:I381"/>
    <mergeCell ref="F380:F381"/>
    <mergeCell ref="G380:G381"/>
    <mergeCell ref="H378:H379"/>
    <mergeCell ref="H380:H381"/>
    <mergeCell ref="C378:C379"/>
    <mergeCell ref="E380:E381"/>
    <mergeCell ref="A382:A383"/>
    <mergeCell ref="B382:B383"/>
    <mergeCell ref="C382:C383"/>
    <mergeCell ref="A380:A381"/>
    <mergeCell ref="B380:B381"/>
    <mergeCell ref="C380:C381"/>
    <mergeCell ref="M382:M383"/>
    <mergeCell ref="H382:H383"/>
    <mergeCell ref="E382:E383"/>
    <mergeCell ref="I382:I383"/>
    <mergeCell ref="K382:K383"/>
    <mergeCell ref="G382:G383"/>
    <mergeCell ref="F382:F383"/>
    <mergeCell ref="E384:E385"/>
    <mergeCell ref="C386:C387"/>
    <mergeCell ref="M388:M389"/>
    <mergeCell ref="M384:M385"/>
    <mergeCell ref="K384:K385"/>
    <mergeCell ref="H386:H387"/>
    <mergeCell ref="G384:G385"/>
    <mergeCell ref="E386:E387"/>
    <mergeCell ref="F386:F387"/>
    <mergeCell ref="F384:F385"/>
    <mergeCell ref="H388:H389"/>
    <mergeCell ref="G388:G389"/>
    <mergeCell ref="B386:B387"/>
    <mergeCell ref="G386:G387"/>
    <mergeCell ref="M370:M371"/>
    <mergeCell ref="E370:E371"/>
    <mergeCell ref="F370:F371"/>
    <mergeCell ref="G370:G371"/>
    <mergeCell ref="I370:I371"/>
    <mergeCell ref="H370:H371"/>
    <mergeCell ref="A374:A375"/>
    <mergeCell ref="B374:B375"/>
    <mergeCell ref="C374:C375"/>
    <mergeCell ref="H374:H375"/>
    <mergeCell ref="A370:A371"/>
    <mergeCell ref="B370:B371"/>
    <mergeCell ref="C370:C371"/>
    <mergeCell ref="C372:C373"/>
    <mergeCell ref="A372:A373"/>
    <mergeCell ref="F376:F377"/>
    <mergeCell ref="G374:G375"/>
    <mergeCell ref="G378:G379"/>
    <mergeCell ref="B372:B373"/>
    <mergeCell ref="M372:M373"/>
    <mergeCell ref="E372:E373"/>
    <mergeCell ref="F372:F373"/>
    <mergeCell ref="G372:G373"/>
    <mergeCell ref="H372:H373"/>
    <mergeCell ref="I372:I373"/>
    <mergeCell ref="I374:I375"/>
    <mergeCell ref="K374:K375"/>
    <mergeCell ref="M378:M379"/>
    <mergeCell ref="I376:I377"/>
    <mergeCell ref="H376:H377"/>
    <mergeCell ref="G376:G377"/>
    <mergeCell ref="F378:F379"/>
    <mergeCell ref="F374:F375"/>
    <mergeCell ref="A376:A377"/>
    <mergeCell ref="M374:M375"/>
    <mergeCell ref="E378:E379"/>
    <mergeCell ref="E376:E377"/>
    <mergeCell ref="A378:A379"/>
    <mergeCell ref="B378:B379"/>
    <mergeCell ref="E374:E375"/>
    <mergeCell ref="M364:M365"/>
    <mergeCell ref="F362:F363"/>
    <mergeCell ref="G362:G363"/>
    <mergeCell ref="F360:F361"/>
    <mergeCell ref="G358:G359"/>
    <mergeCell ref="M362:M363"/>
    <mergeCell ref="K362:K363"/>
    <mergeCell ref="I362:I363"/>
    <mergeCell ref="G364:G365"/>
    <mergeCell ref="H364:H365"/>
    <mergeCell ref="B362:B363"/>
    <mergeCell ref="F368:F369"/>
    <mergeCell ref="C362:C363"/>
    <mergeCell ref="A364:A365"/>
    <mergeCell ref="A362:A363"/>
    <mergeCell ref="B364:B365"/>
    <mergeCell ref="C364:C365"/>
    <mergeCell ref="E364:E365"/>
    <mergeCell ref="F364:F365"/>
    <mergeCell ref="C368:C369"/>
    <mergeCell ref="H362:H363"/>
    <mergeCell ref="E362:E363"/>
    <mergeCell ref="G366:G367"/>
    <mergeCell ref="I366:I367"/>
    <mergeCell ref="H366:H367"/>
    <mergeCell ref="K366:K367"/>
    <mergeCell ref="I364:I365"/>
    <mergeCell ref="G368:G369"/>
    <mergeCell ref="H368:H369"/>
    <mergeCell ref="I368:I369"/>
    <mergeCell ref="K368:K369"/>
    <mergeCell ref="M368:M369"/>
    <mergeCell ref="A366:A367"/>
    <mergeCell ref="B366:B367"/>
    <mergeCell ref="C366:C367"/>
    <mergeCell ref="A368:A369"/>
    <mergeCell ref="B368:B369"/>
    <mergeCell ref="E368:E369"/>
    <mergeCell ref="M366:M367"/>
    <mergeCell ref="E366:E367"/>
    <mergeCell ref="F366:F367"/>
    <mergeCell ref="I352:I353"/>
    <mergeCell ref="G350:G351"/>
    <mergeCell ref="M350:M351"/>
    <mergeCell ref="H350:H351"/>
    <mergeCell ref="H352:H353"/>
    <mergeCell ref="M352:M353"/>
    <mergeCell ref="K352:K353"/>
    <mergeCell ref="I350:I351"/>
    <mergeCell ref="M354:M355"/>
    <mergeCell ref="F354:F355"/>
    <mergeCell ref="G354:G355"/>
    <mergeCell ref="A350:A351"/>
    <mergeCell ref="B350:B351"/>
    <mergeCell ref="C350:C351"/>
    <mergeCell ref="A352:A353"/>
    <mergeCell ref="F352:F353"/>
    <mergeCell ref="G352:G353"/>
    <mergeCell ref="K350:K351"/>
    <mergeCell ref="F350:F351"/>
    <mergeCell ref="E350:E351"/>
    <mergeCell ref="E352:E353"/>
    <mergeCell ref="C352:C353"/>
    <mergeCell ref="E354:E355"/>
    <mergeCell ref="B360:B361"/>
    <mergeCell ref="E360:E361"/>
    <mergeCell ref="C360:C361"/>
    <mergeCell ref="B352:B353"/>
    <mergeCell ref="C354:C355"/>
    <mergeCell ref="A360:A361"/>
    <mergeCell ref="A354:A355"/>
    <mergeCell ref="A358:A359"/>
    <mergeCell ref="A356:A357"/>
    <mergeCell ref="B358:B359"/>
    <mergeCell ref="K356:K357"/>
    <mergeCell ref="K360:K361"/>
    <mergeCell ref="F356:F357"/>
    <mergeCell ref="E356:E357"/>
    <mergeCell ref="C356:C357"/>
    <mergeCell ref="C358:C359"/>
    <mergeCell ref="E358:E359"/>
    <mergeCell ref="F358:F359"/>
    <mergeCell ref="G356:G357"/>
    <mergeCell ref="H360:H361"/>
    <mergeCell ref="G360:G361"/>
    <mergeCell ref="H354:H355"/>
    <mergeCell ref="M360:M361"/>
    <mergeCell ref="M358:M359"/>
    <mergeCell ref="I356:I357"/>
    <mergeCell ref="H356:H357"/>
    <mergeCell ref="I358:I359"/>
    <mergeCell ref="M356:M357"/>
    <mergeCell ref="I360:I361"/>
    <mergeCell ref="H358:H359"/>
    <mergeCell ref="I354:I355"/>
    <mergeCell ref="A342:A343"/>
    <mergeCell ref="B342:B343"/>
    <mergeCell ref="C342:C343"/>
    <mergeCell ref="A336:A337"/>
    <mergeCell ref="B336:B337"/>
    <mergeCell ref="C336:C337"/>
    <mergeCell ref="B338:B339"/>
    <mergeCell ref="A338:A339"/>
    <mergeCell ref="A340:A341"/>
    <mergeCell ref="E340:E341"/>
    <mergeCell ref="B340:B341"/>
    <mergeCell ref="C338:C339"/>
    <mergeCell ref="C340:C341"/>
    <mergeCell ref="M340:M341"/>
    <mergeCell ref="M342:M343"/>
    <mergeCell ref="K342:K343"/>
    <mergeCell ref="H342:H343"/>
    <mergeCell ref="H340:H341"/>
    <mergeCell ref="F340:F341"/>
    <mergeCell ref="F342:F343"/>
    <mergeCell ref="C344:C345"/>
    <mergeCell ref="E342:E343"/>
    <mergeCell ref="K346:K347"/>
    <mergeCell ref="M344:M345"/>
    <mergeCell ref="K344:K345"/>
    <mergeCell ref="F344:F345"/>
    <mergeCell ref="I342:I343"/>
    <mergeCell ref="G342:G343"/>
    <mergeCell ref="M348:M349"/>
    <mergeCell ref="K348:K349"/>
    <mergeCell ref="H346:H347"/>
    <mergeCell ref="G346:G347"/>
    <mergeCell ref="M346:M347"/>
    <mergeCell ref="E344:E345"/>
    <mergeCell ref="E348:E349"/>
    <mergeCell ref="A348:A349"/>
    <mergeCell ref="A344:A345"/>
    <mergeCell ref="E346:E347"/>
    <mergeCell ref="B348:B349"/>
    <mergeCell ref="C348:C349"/>
    <mergeCell ref="A346:A347"/>
    <mergeCell ref="B346:B347"/>
    <mergeCell ref="B344:B345"/>
    <mergeCell ref="I346:I347"/>
    <mergeCell ref="F348:F349"/>
    <mergeCell ref="F346:F347"/>
    <mergeCell ref="C346:C347"/>
    <mergeCell ref="H348:H349"/>
    <mergeCell ref="G348:G349"/>
    <mergeCell ref="I348:I349"/>
    <mergeCell ref="A332:A333"/>
    <mergeCell ref="E332:E333"/>
    <mergeCell ref="F332:F333"/>
    <mergeCell ref="E330:E331"/>
    <mergeCell ref="H330:H331"/>
    <mergeCell ref="F330:F331"/>
    <mergeCell ref="G330:G331"/>
    <mergeCell ref="H334:H335"/>
    <mergeCell ref="K334:K335"/>
    <mergeCell ref="M332:M333"/>
    <mergeCell ref="M330:M331"/>
    <mergeCell ref="K332:K333"/>
    <mergeCell ref="K330:K331"/>
    <mergeCell ref="K336:K337"/>
    <mergeCell ref="G336:G337"/>
    <mergeCell ref="G334:G335"/>
    <mergeCell ref="I334:I335"/>
    <mergeCell ref="B332:B333"/>
    <mergeCell ref="C332:C333"/>
    <mergeCell ref="E334:E335"/>
    <mergeCell ref="I332:I333"/>
    <mergeCell ref="G332:G333"/>
    <mergeCell ref="H332:H333"/>
    <mergeCell ref="M336:M337"/>
    <mergeCell ref="M338:M339"/>
    <mergeCell ref="A334:A335"/>
    <mergeCell ref="B334:B335"/>
    <mergeCell ref="C334:C335"/>
    <mergeCell ref="I336:I337"/>
    <mergeCell ref="H336:H337"/>
    <mergeCell ref="H338:H339"/>
    <mergeCell ref="F334:F335"/>
    <mergeCell ref="M334:M335"/>
    <mergeCell ref="I338:I339"/>
    <mergeCell ref="E338:E339"/>
    <mergeCell ref="F338:F339"/>
    <mergeCell ref="E336:E337"/>
    <mergeCell ref="F336:F337"/>
    <mergeCell ref="G338:G339"/>
    <mergeCell ref="H322:H323"/>
    <mergeCell ref="M322:M323"/>
    <mergeCell ref="K322:K323"/>
    <mergeCell ref="A322:A323"/>
    <mergeCell ref="M324:M325"/>
    <mergeCell ref="B322:B323"/>
    <mergeCell ref="C322:C323"/>
    <mergeCell ref="E324:E325"/>
    <mergeCell ref="F324:F325"/>
    <mergeCell ref="B324:B325"/>
    <mergeCell ref="G322:G323"/>
    <mergeCell ref="E322:E323"/>
    <mergeCell ref="F322:F323"/>
    <mergeCell ref="K324:K325"/>
    <mergeCell ref="K326:K327"/>
    <mergeCell ref="A324:A325"/>
    <mergeCell ref="C324:C325"/>
    <mergeCell ref="G324:G325"/>
    <mergeCell ref="H324:H325"/>
    <mergeCell ref="A326:A327"/>
    <mergeCell ref="M328:M329"/>
    <mergeCell ref="I328:I329"/>
    <mergeCell ref="G326:G327"/>
    <mergeCell ref="H328:H329"/>
    <mergeCell ref="K328:K329"/>
    <mergeCell ref="G328:G329"/>
    <mergeCell ref="H326:H327"/>
    <mergeCell ref="M326:M327"/>
    <mergeCell ref="I326:I327"/>
    <mergeCell ref="E326:E327"/>
    <mergeCell ref="F326:F327"/>
    <mergeCell ref="B330:B331"/>
    <mergeCell ref="C330:C331"/>
    <mergeCell ref="B326:B327"/>
    <mergeCell ref="C326:C327"/>
    <mergeCell ref="F328:F329"/>
    <mergeCell ref="A330:A331"/>
    <mergeCell ref="E328:E329"/>
    <mergeCell ref="A328:A329"/>
    <mergeCell ref="B328:B329"/>
    <mergeCell ref="C328:C329"/>
    <mergeCell ref="A314:A315"/>
    <mergeCell ref="B312:B313"/>
    <mergeCell ref="C310:C311"/>
    <mergeCell ref="A310:A311"/>
    <mergeCell ref="A312:A313"/>
    <mergeCell ref="A308:A309"/>
    <mergeCell ref="B308:B309"/>
    <mergeCell ref="C308:C309"/>
    <mergeCell ref="B310:B311"/>
    <mergeCell ref="B314:B315"/>
    <mergeCell ref="E316:E317"/>
    <mergeCell ref="B316:B317"/>
    <mergeCell ref="C314:C315"/>
    <mergeCell ref="C316:C317"/>
    <mergeCell ref="C312:C313"/>
    <mergeCell ref="M314:M315"/>
    <mergeCell ref="E314:E315"/>
    <mergeCell ref="F314:F315"/>
    <mergeCell ref="G314:G315"/>
    <mergeCell ref="I314:I315"/>
    <mergeCell ref="K314:K315"/>
    <mergeCell ref="H314:H315"/>
    <mergeCell ref="M318:M319"/>
    <mergeCell ref="I318:I319"/>
    <mergeCell ref="H318:H319"/>
    <mergeCell ref="G316:G317"/>
    <mergeCell ref="M316:M317"/>
    <mergeCell ref="G318:G319"/>
    <mergeCell ref="K318:K319"/>
    <mergeCell ref="K316:K317"/>
    <mergeCell ref="A320:A321"/>
    <mergeCell ref="C320:C321"/>
    <mergeCell ref="H316:H317"/>
    <mergeCell ref="F316:F317"/>
    <mergeCell ref="B320:B321"/>
    <mergeCell ref="A318:A319"/>
    <mergeCell ref="A316:A317"/>
    <mergeCell ref="E320:E321"/>
    <mergeCell ref="F320:F321"/>
    <mergeCell ref="G320:G321"/>
    <mergeCell ref="B318:B319"/>
    <mergeCell ref="C318:C319"/>
    <mergeCell ref="E318:E319"/>
    <mergeCell ref="F318:F319"/>
    <mergeCell ref="M320:M321"/>
    <mergeCell ref="H320:H321"/>
    <mergeCell ref="I320:I321"/>
    <mergeCell ref="K320:K321"/>
    <mergeCell ref="M308:M309"/>
    <mergeCell ref="H308:H309"/>
    <mergeCell ref="K304:K305"/>
    <mergeCell ref="H304:H305"/>
    <mergeCell ref="I304:I305"/>
    <mergeCell ref="H306:H307"/>
    <mergeCell ref="M304:M305"/>
    <mergeCell ref="K306:K307"/>
    <mergeCell ref="K308:K309"/>
    <mergeCell ref="M306:M307"/>
    <mergeCell ref="E306:E307"/>
    <mergeCell ref="F306:F307"/>
    <mergeCell ref="G306:G307"/>
    <mergeCell ref="I306:I307"/>
    <mergeCell ref="G308:G309"/>
    <mergeCell ref="A306:A307"/>
    <mergeCell ref="B306:B307"/>
    <mergeCell ref="C306:C307"/>
    <mergeCell ref="F308:F309"/>
    <mergeCell ref="E308:E309"/>
    <mergeCell ref="M312:M313"/>
    <mergeCell ref="K312:K313"/>
    <mergeCell ref="H312:H313"/>
    <mergeCell ref="M310:M311"/>
    <mergeCell ref="I310:I311"/>
    <mergeCell ref="H310:H311"/>
    <mergeCell ref="K310:K311"/>
    <mergeCell ref="I312:I313"/>
    <mergeCell ref="G312:G313"/>
    <mergeCell ref="E310:E311"/>
    <mergeCell ref="E312:E313"/>
    <mergeCell ref="F312:F313"/>
    <mergeCell ref="G310:G311"/>
    <mergeCell ref="F310:F311"/>
    <mergeCell ref="A296:A297"/>
    <mergeCell ref="C294:C295"/>
    <mergeCell ref="A294:A295"/>
    <mergeCell ref="A292:A293"/>
    <mergeCell ref="M296:M297"/>
    <mergeCell ref="E296:E297"/>
    <mergeCell ref="F296:F297"/>
    <mergeCell ref="G296:G297"/>
    <mergeCell ref="I296:I297"/>
    <mergeCell ref="K296:K297"/>
    <mergeCell ref="H296:H297"/>
    <mergeCell ref="F298:F299"/>
    <mergeCell ref="C296:C297"/>
    <mergeCell ref="C298:C299"/>
    <mergeCell ref="G298:G299"/>
    <mergeCell ref="I298:I299"/>
    <mergeCell ref="B294:B295"/>
    <mergeCell ref="B296:B297"/>
    <mergeCell ref="F300:F301"/>
    <mergeCell ref="A298:A299"/>
    <mergeCell ref="M298:M299"/>
    <mergeCell ref="B304:B305"/>
    <mergeCell ref="K298:K299"/>
    <mergeCell ref="K300:K301"/>
    <mergeCell ref="E300:E301"/>
    <mergeCell ref="B300:B301"/>
    <mergeCell ref="B298:B299"/>
    <mergeCell ref="C304:C305"/>
    <mergeCell ref="C302:C303"/>
    <mergeCell ref="F304:F305"/>
    <mergeCell ref="G300:G301"/>
    <mergeCell ref="E304:E305"/>
    <mergeCell ref="E302:E303"/>
    <mergeCell ref="H300:H301"/>
    <mergeCell ref="I300:I301"/>
    <mergeCell ref="K302:K303"/>
    <mergeCell ref="H302:H303"/>
    <mergeCell ref="C300:C301"/>
    <mergeCell ref="E298:E299"/>
    <mergeCell ref="H298:H299"/>
    <mergeCell ref="A304:A305"/>
    <mergeCell ref="M302:M303"/>
    <mergeCell ref="I302:I303"/>
    <mergeCell ref="G304:G305"/>
    <mergeCell ref="A300:A301"/>
    <mergeCell ref="A302:A303"/>
    <mergeCell ref="B302:B303"/>
    <mergeCell ref="F302:F303"/>
    <mergeCell ref="G302:G303"/>
    <mergeCell ref="M300:M301"/>
    <mergeCell ref="A288:A289"/>
    <mergeCell ref="M286:M287"/>
    <mergeCell ref="M288:M289"/>
    <mergeCell ref="B288:B289"/>
    <mergeCell ref="C288:C289"/>
    <mergeCell ref="F288:F289"/>
    <mergeCell ref="M290:M291"/>
    <mergeCell ref="E290:E291"/>
    <mergeCell ref="F290:F291"/>
    <mergeCell ref="G290:G291"/>
    <mergeCell ref="H290:H291"/>
    <mergeCell ref="I290:I291"/>
    <mergeCell ref="G294:G295"/>
    <mergeCell ref="K294:K295"/>
    <mergeCell ref="G288:G289"/>
    <mergeCell ref="H288:H289"/>
    <mergeCell ref="I288:I289"/>
    <mergeCell ref="K288:K289"/>
    <mergeCell ref="F292:F293"/>
    <mergeCell ref="F294:F295"/>
    <mergeCell ref="K290:K291"/>
    <mergeCell ref="G292:G293"/>
    <mergeCell ref="M294:M295"/>
    <mergeCell ref="K292:K293"/>
    <mergeCell ref="M292:M293"/>
    <mergeCell ref="H292:H293"/>
    <mergeCell ref="I292:I293"/>
    <mergeCell ref="H294:H295"/>
    <mergeCell ref="E288:E289"/>
    <mergeCell ref="A290:A291"/>
    <mergeCell ref="B292:B293"/>
    <mergeCell ref="C292:C293"/>
    <mergeCell ref="B290:B291"/>
    <mergeCell ref="C290:C291"/>
    <mergeCell ref="E292:E293"/>
    <mergeCell ref="E294:E295"/>
    <mergeCell ref="G280:G281"/>
    <mergeCell ref="I278:I279"/>
    <mergeCell ref="H280:H281"/>
    <mergeCell ref="C276:C277"/>
    <mergeCell ref="A280:A281"/>
    <mergeCell ref="B280:B281"/>
    <mergeCell ref="C280:C281"/>
    <mergeCell ref="A278:A279"/>
    <mergeCell ref="C278:C279"/>
    <mergeCell ref="A276:A277"/>
    <mergeCell ref="B276:B277"/>
    <mergeCell ref="B278:B279"/>
    <mergeCell ref="H282:H283"/>
    <mergeCell ref="G282:G283"/>
    <mergeCell ref="G278:G279"/>
    <mergeCell ref="A282:A283"/>
    <mergeCell ref="B282:B283"/>
    <mergeCell ref="E280:E281"/>
    <mergeCell ref="F280:F281"/>
    <mergeCell ref="F278:F279"/>
    <mergeCell ref="E278:E279"/>
    <mergeCell ref="H278:H279"/>
    <mergeCell ref="C282:C283"/>
    <mergeCell ref="E286:E287"/>
    <mergeCell ref="G284:G285"/>
    <mergeCell ref="C284:C285"/>
    <mergeCell ref="E282:E283"/>
    <mergeCell ref="F282:F283"/>
    <mergeCell ref="A286:A287"/>
    <mergeCell ref="A284:A285"/>
    <mergeCell ref="M282:M283"/>
    <mergeCell ref="M284:M285"/>
    <mergeCell ref="I282:I283"/>
    <mergeCell ref="F284:F285"/>
    <mergeCell ref="H284:H285"/>
    <mergeCell ref="B284:B285"/>
    <mergeCell ref="E284:E285"/>
    <mergeCell ref="H286:H287"/>
    <mergeCell ref="B286:B287"/>
    <mergeCell ref="C286:C287"/>
    <mergeCell ref="G286:G287"/>
    <mergeCell ref="F286:F287"/>
    <mergeCell ref="A266:A267"/>
    <mergeCell ref="B266:B267"/>
    <mergeCell ref="A258:A259"/>
    <mergeCell ref="A264:A265"/>
    <mergeCell ref="A260:A261"/>
    <mergeCell ref="A262:A263"/>
    <mergeCell ref="B262:B263"/>
    <mergeCell ref="B264:B265"/>
    <mergeCell ref="B260:B261"/>
    <mergeCell ref="H264:H265"/>
    <mergeCell ref="G262:G263"/>
    <mergeCell ref="K262:K263"/>
    <mergeCell ref="M264:M265"/>
    <mergeCell ref="H262:H263"/>
    <mergeCell ref="C266:C267"/>
    <mergeCell ref="K264:K265"/>
    <mergeCell ref="C264:C265"/>
    <mergeCell ref="F264:F265"/>
    <mergeCell ref="F262:F263"/>
    <mergeCell ref="A274:A275"/>
    <mergeCell ref="B274:B275"/>
    <mergeCell ref="A270:A271"/>
    <mergeCell ref="E272:E273"/>
    <mergeCell ref="C270:C271"/>
    <mergeCell ref="I262:I263"/>
    <mergeCell ref="G264:G265"/>
    <mergeCell ref="F268:F269"/>
    <mergeCell ref="G266:G267"/>
    <mergeCell ref="I266:I267"/>
    <mergeCell ref="E268:E269"/>
    <mergeCell ref="B272:B273"/>
    <mergeCell ref="C272:C273"/>
    <mergeCell ref="A268:A269"/>
    <mergeCell ref="C268:C269"/>
    <mergeCell ref="E270:E271"/>
    <mergeCell ref="B270:B271"/>
    <mergeCell ref="A272:A273"/>
    <mergeCell ref="B268:B269"/>
    <mergeCell ref="G268:G269"/>
    <mergeCell ref="G272:G273"/>
    <mergeCell ref="G270:G271"/>
    <mergeCell ref="H270:H271"/>
    <mergeCell ref="H266:H267"/>
    <mergeCell ref="H268:H269"/>
    <mergeCell ref="M270:M271"/>
    <mergeCell ref="M272:M273"/>
    <mergeCell ref="M274:M275"/>
    <mergeCell ref="C274:C275"/>
    <mergeCell ref="F272:F273"/>
    <mergeCell ref="H272:H273"/>
    <mergeCell ref="F270:F271"/>
    <mergeCell ref="I274:I275"/>
    <mergeCell ref="K272:K273"/>
    <mergeCell ref="K270:K271"/>
    <mergeCell ref="E274:E275"/>
    <mergeCell ref="F274:F275"/>
    <mergeCell ref="G274:G275"/>
    <mergeCell ref="H274:H275"/>
    <mergeCell ref="A246:A247"/>
    <mergeCell ref="B246:B247"/>
    <mergeCell ref="A250:A251"/>
    <mergeCell ref="B250:B251"/>
    <mergeCell ref="G250:G251"/>
    <mergeCell ref="H250:H251"/>
    <mergeCell ref="C250:C251"/>
    <mergeCell ref="A248:A249"/>
    <mergeCell ref="B248:B249"/>
    <mergeCell ref="C248:C249"/>
    <mergeCell ref="F248:F249"/>
    <mergeCell ref="H248:H249"/>
    <mergeCell ref="F250:F251"/>
    <mergeCell ref="H252:H253"/>
    <mergeCell ref="E246:E247"/>
    <mergeCell ref="F246:F247"/>
    <mergeCell ref="G246:G247"/>
    <mergeCell ref="G248:G249"/>
    <mergeCell ref="E248:E249"/>
    <mergeCell ref="E252:E253"/>
    <mergeCell ref="F252:F253"/>
    <mergeCell ref="H244:H245"/>
    <mergeCell ref="H246:H247"/>
    <mergeCell ref="E250:E251"/>
    <mergeCell ref="F244:F245"/>
    <mergeCell ref="C260:C261"/>
    <mergeCell ref="G258:G259"/>
    <mergeCell ref="H258:H259"/>
    <mergeCell ref="H256:H257"/>
    <mergeCell ref="E254:E255"/>
    <mergeCell ref="H254:H255"/>
    <mergeCell ref="A256:A257"/>
    <mergeCell ref="C252:C253"/>
    <mergeCell ref="A252:A253"/>
    <mergeCell ref="B252:B253"/>
    <mergeCell ref="A254:A255"/>
    <mergeCell ref="G252:G253"/>
    <mergeCell ref="C256:C257"/>
    <mergeCell ref="G254:G255"/>
    <mergeCell ref="B254:B255"/>
    <mergeCell ref="C254:C255"/>
    <mergeCell ref="H260:H261"/>
    <mergeCell ref="E260:E261"/>
    <mergeCell ref="G256:G257"/>
    <mergeCell ref="F260:F261"/>
    <mergeCell ref="F254:F255"/>
    <mergeCell ref="G260:G261"/>
    <mergeCell ref="F258:F259"/>
    <mergeCell ref="F256:F257"/>
    <mergeCell ref="E258:E259"/>
    <mergeCell ref="B258:B259"/>
    <mergeCell ref="C258:C259"/>
    <mergeCell ref="E256:E257"/>
    <mergeCell ref="B256:B257"/>
    <mergeCell ref="A236:A237"/>
    <mergeCell ref="H236:H237"/>
    <mergeCell ref="H238:H239"/>
    <mergeCell ref="G238:G239"/>
    <mergeCell ref="B236:B237"/>
    <mergeCell ref="C236:C237"/>
    <mergeCell ref="A238:A239"/>
    <mergeCell ref="G236:G237"/>
    <mergeCell ref="F240:F241"/>
    <mergeCell ref="F236:F237"/>
    <mergeCell ref="G240:G241"/>
    <mergeCell ref="K236:K237"/>
    <mergeCell ref="I236:I237"/>
    <mergeCell ref="H240:H241"/>
    <mergeCell ref="I238:I239"/>
    <mergeCell ref="B238:B239"/>
    <mergeCell ref="F238:F239"/>
    <mergeCell ref="C238:C239"/>
    <mergeCell ref="E238:E239"/>
    <mergeCell ref="E240:E241"/>
    <mergeCell ref="A242:A243"/>
    <mergeCell ref="C240:C241"/>
    <mergeCell ref="C242:C243"/>
    <mergeCell ref="B242:B243"/>
    <mergeCell ref="B240:B241"/>
    <mergeCell ref="A240:A241"/>
    <mergeCell ref="E242:E243"/>
    <mergeCell ref="F242:F243"/>
    <mergeCell ref="M244:M245"/>
    <mergeCell ref="M242:M243"/>
    <mergeCell ref="G242:G243"/>
    <mergeCell ref="H242:H243"/>
    <mergeCell ref="K242:K243"/>
    <mergeCell ref="K244:K245"/>
    <mergeCell ref="G244:G245"/>
    <mergeCell ref="C244:C245"/>
    <mergeCell ref="E244:E245"/>
    <mergeCell ref="A244:A245"/>
    <mergeCell ref="B244:B245"/>
    <mergeCell ref="A224:A225"/>
    <mergeCell ref="H226:H227"/>
    <mergeCell ref="G224:G225"/>
    <mergeCell ref="G226:G227"/>
    <mergeCell ref="E220:E221"/>
    <mergeCell ref="F220:F221"/>
    <mergeCell ref="A226:A227"/>
    <mergeCell ref="C226:C227"/>
    <mergeCell ref="A222:A223"/>
    <mergeCell ref="B222:B223"/>
    <mergeCell ref="E228:E229"/>
    <mergeCell ref="F222:F223"/>
    <mergeCell ref="H222:H223"/>
    <mergeCell ref="G220:G221"/>
    <mergeCell ref="H220:H221"/>
    <mergeCell ref="G222:G223"/>
    <mergeCell ref="F228:F229"/>
    <mergeCell ref="B224:B225"/>
    <mergeCell ref="F224:F225"/>
    <mergeCell ref="H224:H225"/>
    <mergeCell ref="C224:C225"/>
    <mergeCell ref="E224:E225"/>
    <mergeCell ref="E226:E227"/>
    <mergeCell ref="F226:F227"/>
    <mergeCell ref="B226:B227"/>
    <mergeCell ref="H228:H229"/>
    <mergeCell ref="B228:B229"/>
    <mergeCell ref="C228:C229"/>
    <mergeCell ref="G228:G229"/>
    <mergeCell ref="F230:F231"/>
    <mergeCell ref="A234:A235"/>
    <mergeCell ref="B234:B235"/>
    <mergeCell ref="C234:C235"/>
    <mergeCell ref="C232:C233"/>
    <mergeCell ref="A228:A229"/>
    <mergeCell ref="E230:E231"/>
    <mergeCell ref="A230:A231"/>
    <mergeCell ref="A232:A233"/>
    <mergeCell ref="B232:B233"/>
    <mergeCell ref="C230:C231"/>
    <mergeCell ref="B230:B231"/>
    <mergeCell ref="H232:H233"/>
    <mergeCell ref="G230:G231"/>
    <mergeCell ref="H234:H235"/>
    <mergeCell ref="G234:G235"/>
    <mergeCell ref="G232:G233"/>
    <mergeCell ref="E234:E235"/>
    <mergeCell ref="E232:E233"/>
    <mergeCell ref="F232:F233"/>
    <mergeCell ref="F234:F235"/>
    <mergeCell ref="A208:A209"/>
    <mergeCell ref="G208:G209"/>
    <mergeCell ref="F208:F209"/>
    <mergeCell ref="E208:E209"/>
    <mergeCell ref="G206:G207"/>
    <mergeCell ref="G210:G211"/>
    <mergeCell ref="G212:G213"/>
    <mergeCell ref="A210:A211"/>
    <mergeCell ref="C210:C211"/>
    <mergeCell ref="B210:B211"/>
    <mergeCell ref="F206:F207"/>
    <mergeCell ref="E212:E213"/>
    <mergeCell ref="E210:E211"/>
    <mergeCell ref="F210:F211"/>
    <mergeCell ref="F212:F213"/>
    <mergeCell ref="C206:C207"/>
    <mergeCell ref="E214:E215"/>
    <mergeCell ref="A216:A217"/>
    <mergeCell ref="C214:C215"/>
    <mergeCell ref="B212:B213"/>
    <mergeCell ref="C212:C213"/>
    <mergeCell ref="C216:C217"/>
    <mergeCell ref="B216:B217"/>
    <mergeCell ref="A214:A215"/>
    <mergeCell ref="A212:A213"/>
    <mergeCell ref="B220:B221"/>
    <mergeCell ref="G214:G215"/>
    <mergeCell ref="B214:B215"/>
    <mergeCell ref="I216:I217"/>
    <mergeCell ref="E216:E217"/>
    <mergeCell ref="F216:F217"/>
    <mergeCell ref="F218:F219"/>
    <mergeCell ref="C218:C219"/>
    <mergeCell ref="E218:E219"/>
    <mergeCell ref="F214:F215"/>
    <mergeCell ref="A218:A219"/>
    <mergeCell ref="B218:B219"/>
    <mergeCell ref="H216:H217"/>
    <mergeCell ref="H218:H219"/>
    <mergeCell ref="G218:G219"/>
    <mergeCell ref="G216:G217"/>
    <mergeCell ref="A220:A221"/>
    <mergeCell ref="C220:C221"/>
    <mergeCell ref="A202:A203"/>
    <mergeCell ref="B202:B203"/>
    <mergeCell ref="C202:C203"/>
    <mergeCell ref="F192:F193"/>
    <mergeCell ref="F194:F195"/>
    <mergeCell ref="E192:E193"/>
    <mergeCell ref="C192:C193"/>
    <mergeCell ref="B192:B193"/>
    <mergeCell ref="C194:C195"/>
    <mergeCell ref="A198:A199"/>
    <mergeCell ref="B200:B201"/>
    <mergeCell ref="E200:E201"/>
    <mergeCell ref="C196:C197"/>
    <mergeCell ref="E196:E197"/>
    <mergeCell ref="E198:E199"/>
    <mergeCell ref="A194:A195"/>
    <mergeCell ref="B194:B195"/>
    <mergeCell ref="E194:E195"/>
    <mergeCell ref="G198:G199"/>
    <mergeCell ref="G204:G205"/>
    <mergeCell ref="G202:G203"/>
    <mergeCell ref="H198:H199"/>
    <mergeCell ref="F200:F201"/>
    <mergeCell ref="A200:A201"/>
    <mergeCell ref="B198:B199"/>
    <mergeCell ref="C198:C199"/>
    <mergeCell ref="F198:F199"/>
    <mergeCell ref="C200:C201"/>
    <mergeCell ref="F202:F203"/>
    <mergeCell ref="E202:E203"/>
    <mergeCell ref="E204:E205"/>
    <mergeCell ref="F204:F205"/>
    <mergeCell ref="E206:E207"/>
    <mergeCell ref="H206:H207"/>
    <mergeCell ref="A204:A205"/>
    <mergeCell ref="B204:B205"/>
    <mergeCell ref="C204:C205"/>
    <mergeCell ref="A206:A207"/>
    <mergeCell ref="B206:B207"/>
    <mergeCell ref="I188:I189"/>
    <mergeCell ref="K184:K185"/>
    <mergeCell ref="K188:K189"/>
    <mergeCell ref="H188:H189"/>
    <mergeCell ref="H186:H187"/>
    <mergeCell ref="M186:M187"/>
    <mergeCell ref="M188:M189"/>
    <mergeCell ref="F184:F185"/>
    <mergeCell ref="G184:G185"/>
    <mergeCell ref="A190:A191"/>
    <mergeCell ref="B188:B189"/>
    <mergeCell ref="E188:E189"/>
    <mergeCell ref="F188:F189"/>
    <mergeCell ref="F186:F187"/>
    <mergeCell ref="G188:G189"/>
    <mergeCell ref="E186:E187"/>
    <mergeCell ref="B190:B191"/>
    <mergeCell ref="A188:A189"/>
    <mergeCell ref="C190:C191"/>
    <mergeCell ref="H190:H191"/>
    <mergeCell ref="E190:E191"/>
    <mergeCell ref="F190:F191"/>
    <mergeCell ref="G190:G191"/>
    <mergeCell ref="C188:C189"/>
    <mergeCell ref="G194:G195"/>
    <mergeCell ref="H192:H193"/>
    <mergeCell ref="H194:H195"/>
    <mergeCell ref="G192:G193"/>
    <mergeCell ref="H196:H197"/>
    <mergeCell ref="A196:A197"/>
    <mergeCell ref="B196:B197"/>
    <mergeCell ref="G196:G197"/>
    <mergeCell ref="F196:F197"/>
    <mergeCell ref="A192:A193"/>
    <mergeCell ref="I190:I191"/>
    <mergeCell ref="I186:I187"/>
    <mergeCell ref="M176:M177"/>
    <mergeCell ref="E176:E177"/>
    <mergeCell ref="F176:F177"/>
    <mergeCell ref="G176:G177"/>
    <mergeCell ref="I176:I177"/>
    <mergeCell ref="H176:H177"/>
    <mergeCell ref="K176:K177"/>
    <mergeCell ref="M180:M181"/>
    <mergeCell ref="H178:H179"/>
    <mergeCell ref="I178:I179"/>
    <mergeCell ref="A176:A177"/>
    <mergeCell ref="B176:B177"/>
    <mergeCell ref="C176:C177"/>
    <mergeCell ref="A178:A179"/>
    <mergeCell ref="M178:M179"/>
    <mergeCell ref="B178:B179"/>
    <mergeCell ref="C178:C179"/>
    <mergeCell ref="A182:A183"/>
    <mergeCell ref="F180:F181"/>
    <mergeCell ref="B182:B183"/>
    <mergeCell ref="A180:A181"/>
    <mergeCell ref="B180:B181"/>
    <mergeCell ref="C180:C181"/>
    <mergeCell ref="I180:I181"/>
    <mergeCell ref="E178:E179"/>
    <mergeCell ref="E180:E181"/>
    <mergeCell ref="H180:H181"/>
    <mergeCell ref="F178:F179"/>
    <mergeCell ref="G180:G181"/>
    <mergeCell ref="G178:G179"/>
    <mergeCell ref="C186:C187"/>
    <mergeCell ref="A184:A185"/>
    <mergeCell ref="B184:B185"/>
    <mergeCell ref="C184:C185"/>
    <mergeCell ref="B186:B187"/>
    <mergeCell ref="A186:A187"/>
    <mergeCell ref="M182:M183"/>
    <mergeCell ref="K182:K183"/>
    <mergeCell ref="H182:H183"/>
    <mergeCell ref="C182:C183"/>
    <mergeCell ref="E184:E185"/>
    <mergeCell ref="F182:F183"/>
    <mergeCell ref="I182:I183"/>
    <mergeCell ref="H184:H185"/>
    <mergeCell ref="E182:E183"/>
    <mergeCell ref="G182:G183"/>
    <mergeCell ref="G186:G187"/>
    <mergeCell ref="M184:M185"/>
    <mergeCell ref="I184:I185"/>
    <mergeCell ref="A170:A171"/>
    <mergeCell ref="B170:B171"/>
    <mergeCell ref="A168:A169"/>
    <mergeCell ref="C170:C171"/>
    <mergeCell ref="M166:M167"/>
    <mergeCell ref="M168:M169"/>
    <mergeCell ref="G166:G167"/>
    <mergeCell ref="H166:H167"/>
    <mergeCell ref="I168:I169"/>
    <mergeCell ref="H168:H169"/>
    <mergeCell ref="M170:M171"/>
    <mergeCell ref="E170:E171"/>
    <mergeCell ref="F170:F171"/>
    <mergeCell ref="G170:G171"/>
    <mergeCell ref="H170:H171"/>
    <mergeCell ref="I170:I171"/>
    <mergeCell ref="K170:K171"/>
    <mergeCell ref="A174:A175"/>
    <mergeCell ref="B174:B175"/>
    <mergeCell ref="C174:C175"/>
    <mergeCell ref="A172:A173"/>
    <mergeCell ref="B172:B173"/>
    <mergeCell ref="C172:C173"/>
    <mergeCell ref="M172:M173"/>
    <mergeCell ref="E172:E173"/>
    <mergeCell ref="F172:F173"/>
    <mergeCell ref="G172:G173"/>
    <mergeCell ref="H172:H173"/>
    <mergeCell ref="K172:K173"/>
    <mergeCell ref="I172:I173"/>
    <mergeCell ref="M174:M175"/>
    <mergeCell ref="E174:E175"/>
    <mergeCell ref="F174:F175"/>
    <mergeCell ref="G174:G175"/>
    <mergeCell ref="H174:H175"/>
    <mergeCell ref="I174:I175"/>
    <mergeCell ref="K174:K175"/>
    <mergeCell ref="H160:H161"/>
    <mergeCell ref="B162:B163"/>
    <mergeCell ref="C162:C163"/>
    <mergeCell ref="E162:E163"/>
    <mergeCell ref="F160:F161"/>
    <mergeCell ref="G160:G161"/>
    <mergeCell ref="M164:M165"/>
    <mergeCell ref="I164:I165"/>
    <mergeCell ref="H164:H165"/>
    <mergeCell ref="I162:I163"/>
    <mergeCell ref="H162:H163"/>
    <mergeCell ref="M162:M163"/>
    <mergeCell ref="K164:K165"/>
    <mergeCell ref="C160:C161"/>
    <mergeCell ref="A160:A161"/>
    <mergeCell ref="B160:B161"/>
    <mergeCell ref="A162:A163"/>
    <mergeCell ref="C164:C165"/>
    <mergeCell ref="M160:M161"/>
    <mergeCell ref="K160:K161"/>
    <mergeCell ref="K162:K163"/>
    <mergeCell ref="E164:E165"/>
    <mergeCell ref="E160:E161"/>
    <mergeCell ref="C166:C167"/>
    <mergeCell ref="E166:E167"/>
    <mergeCell ref="G168:G169"/>
    <mergeCell ref="F162:F163"/>
    <mergeCell ref="G162:G163"/>
    <mergeCell ref="A164:A165"/>
    <mergeCell ref="B164:B165"/>
    <mergeCell ref="G164:G165"/>
    <mergeCell ref="F164:F165"/>
    <mergeCell ref="I166:I167"/>
    <mergeCell ref="K166:K167"/>
    <mergeCell ref="K168:K169"/>
    <mergeCell ref="A166:A167"/>
    <mergeCell ref="B166:B167"/>
    <mergeCell ref="B168:B169"/>
    <mergeCell ref="F168:F169"/>
    <mergeCell ref="F166:F167"/>
    <mergeCell ref="C168:C169"/>
    <mergeCell ref="E168:E169"/>
    <mergeCell ref="I160:I161"/>
    <mergeCell ref="M156:M157"/>
    <mergeCell ref="K156:K157"/>
    <mergeCell ref="I154:I155"/>
    <mergeCell ref="F152:F153"/>
    <mergeCell ref="M154:M155"/>
    <mergeCell ref="G154:G155"/>
    <mergeCell ref="K154:K155"/>
    <mergeCell ref="K152:K153"/>
    <mergeCell ref="H152:H153"/>
    <mergeCell ref="M152:M153"/>
    <mergeCell ref="C156:C157"/>
    <mergeCell ref="A156:A157"/>
    <mergeCell ref="B156:B157"/>
    <mergeCell ref="A154:A155"/>
    <mergeCell ref="M150:M151"/>
    <mergeCell ref="G150:G151"/>
    <mergeCell ref="H150:H151"/>
    <mergeCell ref="K150:K151"/>
    <mergeCell ref="C150:C151"/>
    <mergeCell ref="E150:E151"/>
    <mergeCell ref="M158:M159"/>
    <mergeCell ref="I158:I159"/>
    <mergeCell ref="K158:K159"/>
    <mergeCell ref="A158:A159"/>
    <mergeCell ref="B158:B159"/>
    <mergeCell ref="C158:C159"/>
    <mergeCell ref="E156:E157"/>
    <mergeCell ref="H158:H159"/>
    <mergeCell ref="H156:H157"/>
    <mergeCell ref="F156:F157"/>
    <mergeCell ref="G158:G159"/>
    <mergeCell ref="E158:E159"/>
    <mergeCell ref="F158:F159"/>
    <mergeCell ref="G156:G157"/>
    <mergeCell ref="I156:I157"/>
    <mergeCell ref="I152:I153"/>
    <mergeCell ref="I150:I151"/>
    <mergeCell ref="A142:A143"/>
    <mergeCell ref="B142:B143"/>
    <mergeCell ref="C142:C143"/>
    <mergeCell ref="M142:M143"/>
    <mergeCell ref="H142:H143"/>
    <mergeCell ref="E142:E143"/>
    <mergeCell ref="F142:F143"/>
    <mergeCell ref="G142:G143"/>
    <mergeCell ref="H144:H145"/>
    <mergeCell ref="K142:K143"/>
    <mergeCell ref="K144:K145"/>
    <mergeCell ref="I142:I143"/>
    <mergeCell ref="M140:M141"/>
    <mergeCell ref="E144:E145"/>
    <mergeCell ref="G144:G145"/>
    <mergeCell ref="F140:F141"/>
    <mergeCell ref="M144:M145"/>
    <mergeCell ref="F146:F147"/>
    <mergeCell ref="F144:F145"/>
    <mergeCell ref="G148:G149"/>
    <mergeCell ref="E148:E149"/>
    <mergeCell ref="F148:F149"/>
    <mergeCell ref="G146:G147"/>
    <mergeCell ref="A146:A147"/>
    <mergeCell ref="C144:C145"/>
    <mergeCell ref="A144:A145"/>
    <mergeCell ref="C146:C147"/>
    <mergeCell ref="B144:B145"/>
    <mergeCell ref="B146:B147"/>
    <mergeCell ref="C152:C153"/>
    <mergeCell ref="E154:E155"/>
    <mergeCell ref="B152:B153"/>
    <mergeCell ref="C154:C155"/>
    <mergeCell ref="M146:M147"/>
    <mergeCell ref="M148:M149"/>
    <mergeCell ref="E146:E147"/>
    <mergeCell ref="G152:G153"/>
    <mergeCell ref="H154:H155"/>
    <mergeCell ref="H146:H147"/>
    <mergeCell ref="F150:F151"/>
    <mergeCell ref="F154:F155"/>
    <mergeCell ref="A148:A149"/>
    <mergeCell ref="B148:B149"/>
    <mergeCell ref="C148:C149"/>
    <mergeCell ref="B150:B151"/>
    <mergeCell ref="E152:E153"/>
    <mergeCell ref="A152:A153"/>
    <mergeCell ref="A150:A151"/>
    <mergeCell ref="B154:B155"/>
    <mergeCell ref="I148:I149"/>
    <mergeCell ref="I146:I147"/>
    <mergeCell ref="C138:C139"/>
    <mergeCell ref="G136:G137"/>
    <mergeCell ref="G134:G135"/>
    <mergeCell ref="C134:C135"/>
    <mergeCell ref="E134:E135"/>
    <mergeCell ref="G130:G131"/>
    <mergeCell ref="C130:C131"/>
    <mergeCell ref="E138:E139"/>
    <mergeCell ref="F138:F139"/>
    <mergeCell ref="B136:B137"/>
    <mergeCell ref="A140:A141"/>
    <mergeCell ref="B140:B141"/>
    <mergeCell ref="B134:B135"/>
    <mergeCell ref="H134:H135"/>
    <mergeCell ref="F134:F135"/>
    <mergeCell ref="C140:C141"/>
    <mergeCell ref="E140:E141"/>
    <mergeCell ref="C136:C137"/>
    <mergeCell ref="F136:F137"/>
    <mergeCell ref="M136:M137"/>
    <mergeCell ref="K138:K139"/>
    <mergeCell ref="H138:H139"/>
    <mergeCell ref="H136:H137"/>
    <mergeCell ref="I136:I137"/>
    <mergeCell ref="A134:A135"/>
    <mergeCell ref="A138:A139"/>
    <mergeCell ref="A136:A137"/>
    <mergeCell ref="B138:B139"/>
    <mergeCell ref="E136:E137"/>
    <mergeCell ref="M138:M139"/>
    <mergeCell ref="I138:I139"/>
    <mergeCell ref="I140:I141"/>
    <mergeCell ref="G140:G141"/>
    <mergeCell ref="G138:G139"/>
    <mergeCell ref="H140:H141"/>
    <mergeCell ref="K140:K141"/>
    <mergeCell ref="I132:I133"/>
    <mergeCell ref="E130:E131"/>
    <mergeCell ref="C128:C129"/>
    <mergeCell ref="E126:E127"/>
    <mergeCell ref="E128:E129"/>
    <mergeCell ref="A130:A131"/>
    <mergeCell ref="B130:B131"/>
    <mergeCell ref="B126:B127"/>
    <mergeCell ref="A128:A129"/>
    <mergeCell ref="B128:B129"/>
    <mergeCell ref="I128:I129"/>
    <mergeCell ref="K128:K129"/>
    <mergeCell ref="I130:I131"/>
    <mergeCell ref="I126:I127"/>
    <mergeCell ref="F126:F127"/>
    <mergeCell ref="M128:M129"/>
    <mergeCell ref="H130:H131"/>
    <mergeCell ref="H128:H129"/>
    <mergeCell ref="K130:K131"/>
    <mergeCell ref="M126:M127"/>
    <mergeCell ref="H132:H133"/>
    <mergeCell ref="G128:G129"/>
    <mergeCell ref="A132:A133"/>
    <mergeCell ref="B132:B133"/>
    <mergeCell ref="C132:C133"/>
    <mergeCell ref="F132:F133"/>
    <mergeCell ref="F128:F129"/>
    <mergeCell ref="G132:G133"/>
    <mergeCell ref="F130:F131"/>
    <mergeCell ref="E132:E133"/>
    <mergeCell ref="M132:M133"/>
    <mergeCell ref="M134:M135"/>
    <mergeCell ref="I134:I135"/>
    <mergeCell ref="K134:K135"/>
    <mergeCell ref="M130:M131"/>
    <mergeCell ref="K132:K133"/>
    <mergeCell ref="A120:A121"/>
    <mergeCell ref="B120:B121"/>
    <mergeCell ref="C120:C121"/>
    <mergeCell ref="E120:E121"/>
    <mergeCell ref="F120:F121"/>
    <mergeCell ref="M116:M117"/>
    <mergeCell ref="K120:K121"/>
    <mergeCell ref="I118:I119"/>
    <mergeCell ref="I120:I121"/>
    <mergeCell ref="H118:H119"/>
    <mergeCell ref="A118:A119"/>
    <mergeCell ref="M118:M119"/>
    <mergeCell ref="K118:K119"/>
    <mergeCell ref="F118:F119"/>
    <mergeCell ref="G118:G119"/>
    <mergeCell ref="E118:E119"/>
    <mergeCell ref="C118:C119"/>
    <mergeCell ref="B118:B119"/>
    <mergeCell ref="G126:G127"/>
    <mergeCell ref="H126:H127"/>
    <mergeCell ref="G120:G121"/>
    <mergeCell ref="M122:M123"/>
    <mergeCell ref="G124:G125"/>
    <mergeCell ref="H120:H121"/>
    <mergeCell ref="I122:I123"/>
    <mergeCell ref="A126:A127"/>
    <mergeCell ref="A124:A125"/>
    <mergeCell ref="B124:B125"/>
    <mergeCell ref="M120:M121"/>
    <mergeCell ref="K124:K125"/>
    <mergeCell ref="H124:H125"/>
    <mergeCell ref="F124:F125"/>
    <mergeCell ref="M124:M125"/>
    <mergeCell ref="I124:I125"/>
    <mergeCell ref="F122:F123"/>
    <mergeCell ref="C122:C123"/>
    <mergeCell ref="E122:E123"/>
    <mergeCell ref="H122:H123"/>
    <mergeCell ref="A122:A123"/>
    <mergeCell ref="B122:B123"/>
    <mergeCell ref="E124:E125"/>
    <mergeCell ref="C124:C125"/>
    <mergeCell ref="G122:G123"/>
    <mergeCell ref="C126:C127"/>
    <mergeCell ref="G110:G111"/>
    <mergeCell ref="H110:H111"/>
    <mergeCell ref="H108:H109"/>
    <mergeCell ref="K110:K111"/>
    <mergeCell ref="I108:I109"/>
    <mergeCell ref="M110:M111"/>
    <mergeCell ref="I110:I111"/>
    <mergeCell ref="G108:G109"/>
    <mergeCell ref="M114:M115"/>
    <mergeCell ref="G112:G113"/>
    <mergeCell ref="H112:H113"/>
    <mergeCell ref="I112:I113"/>
    <mergeCell ref="H114:H115"/>
    <mergeCell ref="K112:K113"/>
    <mergeCell ref="M112:M113"/>
    <mergeCell ref="M108:M109"/>
    <mergeCell ref="F112:F113"/>
    <mergeCell ref="E108:E109"/>
    <mergeCell ref="E110:E111"/>
    <mergeCell ref="C108:C109"/>
    <mergeCell ref="A110:A111"/>
    <mergeCell ref="F110:F111"/>
    <mergeCell ref="C110:C111"/>
    <mergeCell ref="B110:B111"/>
    <mergeCell ref="F108:F109"/>
    <mergeCell ref="A116:A117"/>
    <mergeCell ref="A114:A115"/>
    <mergeCell ref="B114:B115"/>
    <mergeCell ref="E112:E113"/>
    <mergeCell ref="A112:A113"/>
    <mergeCell ref="B112:B113"/>
    <mergeCell ref="C112:C113"/>
    <mergeCell ref="H116:H117"/>
    <mergeCell ref="G114:G115"/>
    <mergeCell ref="G116:G117"/>
    <mergeCell ref="B116:B117"/>
    <mergeCell ref="C116:C117"/>
    <mergeCell ref="F114:F115"/>
    <mergeCell ref="E114:E115"/>
    <mergeCell ref="C114:C115"/>
    <mergeCell ref="F116:F117"/>
    <mergeCell ref="E116:E117"/>
    <mergeCell ref="F98:F99"/>
    <mergeCell ref="A100:A101"/>
    <mergeCell ref="A102:A103"/>
    <mergeCell ref="B100:B101"/>
    <mergeCell ref="A98:A99"/>
    <mergeCell ref="B98:B99"/>
    <mergeCell ref="C102:C103"/>
    <mergeCell ref="F102:F103"/>
    <mergeCell ref="E102:E103"/>
    <mergeCell ref="F106:F107"/>
    <mergeCell ref="M104:M105"/>
    <mergeCell ref="H102:H103"/>
    <mergeCell ref="K102:K103"/>
    <mergeCell ref="G102:G103"/>
    <mergeCell ref="M106:M107"/>
    <mergeCell ref="G104:G105"/>
    <mergeCell ref="H104:H105"/>
    <mergeCell ref="M98:M99"/>
    <mergeCell ref="M100:M101"/>
    <mergeCell ref="I100:I101"/>
    <mergeCell ref="F104:F105"/>
    <mergeCell ref="E104:E105"/>
    <mergeCell ref="B104:B105"/>
    <mergeCell ref="C104:C105"/>
    <mergeCell ref="M102:M103"/>
    <mergeCell ref="H100:H101"/>
    <mergeCell ref="B102:B103"/>
    <mergeCell ref="A108:A109"/>
    <mergeCell ref="A106:A107"/>
    <mergeCell ref="B106:B107"/>
    <mergeCell ref="C106:C107"/>
    <mergeCell ref="E106:E107"/>
    <mergeCell ref="A104:A105"/>
    <mergeCell ref="B108:B109"/>
    <mergeCell ref="G106:G107"/>
    <mergeCell ref="H106:H107"/>
    <mergeCell ref="I106:I107"/>
    <mergeCell ref="K104:K105"/>
    <mergeCell ref="A92:A93"/>
    <mergeCell ref="B92:B93"/>
    <mergeCell ref="I90:I91"/>
    <mergeCell ref="M90:M91"/>
    <mergeCell ref="M88:M89"/>
    <mergeCell ref="I88:I89"/>
    <mergeCell ref="A90:A91"/>
    <mergeCell ref="E92:E93"/>
    <mergeCell ref="G90:G91"/>
    <mergeCell ref="G92:G93"/>
    <mergeCell ref="F92:F93"/>
    <mergeCell ref="A96:A97"/>
    <mergeCell ref="B96:B97"/>
    <mergeCell ref="B94:B95"/>
    <mergeCell ref="C92:C93"/>
    <mergeCell ref="B90:B91"/>
    <mergeCell ref="H92:H93"/>
    <mergeCell ref="C94:C95"/>
    <mergeCell ref="A94:A95"/>
    <mergeCell ref="C96:C97"/>
    <mergeCell ref="G96:G97"/>
    <mergeCell ref="F94:F95"/>
    <mergeCell ref="E94:E95"/>
    <mergeCell ref="G94:G95"/>
    <mergeCell ref="E96:E97"/>
    <mergeCell ref="F96:F97"/>
    <mergeCell ref="M96:M97"/>
    <mergeCell ref="H94:H95"/>
    <mergeCell ref="I94:I95"/>
    <mergeCell ref="I96:I97"/>
    <mergeCell ref="K94:K95"/>
    <mergeCell ref="K96:K97"/>
    <mergeCell ref="M94:M95"/>
    <mergeCell ref="H96:H97"/>
    <mergeCell ref="A86:A87"/>
    <mergeCell ref="B86:B87"/>
    <mergeCell ref="C86:C87"/>
    <mergeCell ref="F82:F83"/>
    <mergeCell ref="H80:H81"/>
    <mergeCell ref="A84:A85"/>
    <mergeCell ref="B84:B85"/>
    <mergeCell ref="C84:C85"/>
    <mergeCell ref="E82:E83"/>
    <mergeCell ref="A82:A83"/>
    <mergeCell ref="E84:E85"/>
    <mergeCell ref="F86:F87"/>
    <mergeCell ref="M84:M85"/>
    <mergeCell ref="H86:H87"/>
    <mergeCell ref="G84:G85"/>
    <mergeCell ref="H84:H85"/>
    <mergeCell ref="I84:I85"/>
    <mergeCell ref="F84:F85"/>
    <mergeCell ref="M86:M87"/>
    <mergeCell ref="K90:K91"/>
    <mergeCell ref="I86:I87"/>
    <mergeCell ref="K86:K87"/>
    <mergeCell ref="G86:G87"/>
    <mergeCell ref="E88:E89"/>
    <mergeCell ref="E86:E87"/>
    <mergeCell ref="K88:K89"/>
    <mergeCell ref="F90:F91"/>
    <mergeCell ref="C90:C91"/>
    <mergeCell ref="G88:G89"/>
    <mergeCell ref="H88:H89"/>
    <mergeCell ref="F88:F89"/>
    <mergeCell ref="E90:E91"/>
    <mergeCell ref="H90:H91"/>
    <mergeCell ref="A88:A89"/>
    <mergeCell ref="B88:B89"/>
    <mergeCell ref="C88:C89"/>
    <mergeCell ref="A76:A77"/>
    <mergeCell ref="B76:B77"/>
    <mergeCell ref="B78:B79"/>
    <mergeCell ref="B74:B75"/>
    <mergeCell ref="F74:F75"/>
    <mergeCell ref="F76:F77"/>
    <mergeCell ref="C76:C77"/>
    <mergeCell ref="B82:B83"/>
    <mergeCell ref="A78:A79"/>
    <mergeCell ref="H78:H79"/>
    <mergeCell ref="H76:H77"/>
    <mergeCell ref="G76:G77"/>
    <mergeCell ref="C78:C79"/>
    <mergeCell ref="E78:E79"/>
    <mergeCell ref="E76:E77"/>
    <mergeCell ref="C82:C83"/>
    <mergeCell ref="M76:M77"/>
    <mergeCell ref="M78:M79"/>
    <mergeCell ref="M80:M81"/>
    <mergeCell ref="C80:C81"/>
    <mergeCell ref="I76:I77"/>
    <mergeCell ref="A80:A81"/>
    <mergeCell ref="B80:B81"/>
    <mergeCell ref="F80:F81"/>
    <mergeCell ref="E80:E81"/>
    <mergeCell ref="K78:K79"/>
    <mergeCell ref="M82:M83"/>
    <mergeCell ref="I80:I81"/>
    <mergeCell ref="K80:K81"/>
    <mergeCell ref="I82:I83"/>
    <mergeCell ref="K82:K83"/>
    <mergeCell ref="G80:G81"/>
    <mergeCell ref="G82:G83"/>
    <mergeCell ref="H82:H83"/>
    <mergeCell ref="A60:A61"/>
    <mergeCell ref="A64:A65"/>
    <mergeCell ref="A62:A63"/>
    <mergeCell ref="B62:B63"/>
    <mergeCell ref="C62:C63"/>
    <mergeCell ref="B60:B61"/>
    <mergeCell ref="C60:C61"/>
    <mergeCell ref="B64:B65"/>
    <mergeCell ref="C64:C65"/>
    <mergeCell ref="E68:E69"/>
    <mergeCell ref="A66:A67"/>
    <mergeCell ref="B66:B67"/>
    <mergeCell ref="C66:C67"/>
    <mergeCell ref="E66:E67"/>
    <mergeCell ref="A68:A69"/>
    <mergeCell ref="B68:B69"/>
    <mergeCell ref="C68:C69"/>
    <mergeCell ref="A70:A71"/>
    <mergeCell ref="B70:B71"/>
    <mergeCell ref="C70:C71"/>
    <mergeCell ref="E70:E71"/>
    <mergeCell ref="B72:B73"/>
    <mergeCell ref="C72:C73"/>
    <mergeCell ref="E72:E73"/>
    <mergeCell ref="M68:M69"/>
    <mergeCell ref="M70:M71"/>
    <mergeCell ref="F70:F71"/>
    <mergeCell ref="F68:F69"/>
    <mergeCell ref="I68:I69"/>
    <mergeCell ref="I70:I71"/>
    <mergeCell ref="H70:H71"/>
    <mergeCell ref="K68:K69"/>
    <mergeCell ref="C74:C75"/>
    <mergeCell ref="E74:E75"/>
    <mergeCell ref="A72:A73"/>
    <mergeCell ref="M74:M75"/>
    <mergeCell ref="I74:I75"/>
    <mergeCell ref="A74:A75"/>
    <mergeCell ref="M72:M73"/>
    <mergeCell ref="F72:F73"/>
    <mergeCell ref="H72:H73"/>
    <mergeCell ref="G72:G73"/>
    <mergeCell ref="G74:G75"/>
    <mergeCell ref="I62:I63"/>
    <mergeCell ref="I60:I61"/>
    <mergeCell ref="A46:A47"/>
    <mergeCell ref="B46:B47"/>
    <mergeCell ref="C46:C47"/>
    <mergeCell ref="H46:H47"/>
    <mergeCell ref="E42:E43"/>
    <mergeCell ref="K52:K53"/>
    <mergeCell ref="G52:G53"/>
    <mergeCell ref="M46:M47"/>
    <mergeCell ref="A48:A49"/>
    <mergeCell ref="B48:B49"/>
    <mergeCell ref="C48:C49"/>
    <mergeCell ref="E48:E49"/>
    <mergeCell ref="M48:M49"/>
    <mergeCell ref="F48:F49"/>
    <mergeCell ref="K46:K47"/>
    <mergeCell ref="H54:H55"/>
    <mergeCell ref="G54:G55"/>
    <mergeCell ref="F54:F55"/>
    <mergeCell ref="A54:A55"/>
    <mergeCell ref="B54:B55"/>
    <mergeCell ref="A52:A53"/>
    <mergeCell ref="E52:E53"/>
    <mergeCell ref="C52:C53"/>
    <mergeCell ref="B52:B53"/>
    <mergeCell ref="M54:M55"/>
    <mergeCell ref="I54:I55"/>
    <mergeCell ref="K54:K55"/>
    <mergeCell ref="B58:B59"/>
    <mergeCell ref="E56:E57"/>
    <mergeCell ref="G56:G57"/>
    <mergeCell ref="B56:B57"/>
    <mergeCell ref="I56:I57"/>
    <mergeCell ref="C54:C55"/>
    <mergeCell ref="E54:E55"/>
    <mergeCell ref="F52:F53"/>
    <mergeCell ref="M52:M53"/>
    <mergeCell ref="H52:H53"/>
    <mergeCell ref="K58:K59"/>
    <mergeCell ref="M56:M57"/>
    <mergeCell ref="M58:M59"/>
    <mergeCell ref="C58:C59"/>
    <mergeCell ref="A56:A57"/>
    <mergeCell ref="A58:A59"/>
    <mergeCell ref="C56:C57"/>
    <mergeCell ref="I58:I59"/>
    <mergeCell ref="H58:H59"/>
    <mergeCell ref="H56:H57"/>
    <mergeCell ref="F56:F57"/>
    <mergeCell ref="E58:E59"/>
    <mergeCell ref="F58:F59"/>
    <mergeCell ref="G58:G59"/>
    <mergeCell ref="I50:I51"/>
    <mergeCell ref="I48:I49"/>
    <mergeCell ref="I46:I47"/>
    <mergeCell ref="I52:I53"/>
    <mergeCell ref="I44:I45"/>
    <mergeCell ref="A34:A35"/>
    <mergeCell ref="H36:H37"/>
    <mergeCell ref="G32:G33"/>
    <mergeCell ref="G36:G37"/>
    <mergeCell ref="G34:G35"/>
    <mergeCell ref="H34:H35"/>
    <mergeCell ref="A32:A33"/>
    <mergeCell ref="B32:B33"/>
    <mergeCell ref="F34:F35"/>
    <mergeCell ref="E34:E35"/>
    <mergeCell ref="A38:A39"/>
    <mergeCell ref="B38:B39"/>
    <mergeCell ref="A40:A41"/>
    <mergeCell ref="B40:B41"/>
    <mergeCell ref="M32:M33"/>
    <mergeCell ref="M36:M37"/>
    <mergeCell ref="M34:M35"/>
    <mergeCell ref="A36:A37"/>
    <mergeCell ref="B36:B37"/>
    <mergeCell ref="C36:C37"/>
    <mergeCell ref="G38:G39"/>
    <mergeCell ref="G40:G41"/>
    <mergeCell ref="H40:H41"/>
    <mergeCell ref="H38:H39"/>
    <mergeCell ref="C40:C41"/>
    <mergeCell ref="E40:E41"/>
    <mergeCell ref="C38:C39"/>
    <mergeCell ref="E38:E39"/>
    <mergeCell ref="F38:F39"/>
    <mergeCell ref="F40:F41"/>
    <mergeCell ref="K44:K45"/>
    <mergeCell ref="M42:M43"/>
    <mergeCell ref="K42:K43"/>
    <mergeCell ref="A44:A45"/>
    <mergeCell ref="B42:B43"/>
    <mergeCell ref="C42:C43"/>
    <mergeCell ref="B44:B45"/>
    <mergeCell ref="C44:C45"/>
    <mergeCell ref="A42:A43"/>
    <mergeCell ref="F44:F45"/>
    <mergeCell ref="F42:F43"/>
    <mergeCell ref="G42:G43"/>
    <mergeCell ref="E44:E45"/>
    <mergeCell ref="G44:G45"/>
    <mergeCell ref="H44:H45"/>
    <mergeCell ref="H42:H43"/>
    <mergeCell ref="I36:I37"/>
    <mergeCell ref="I34:I35"/>
    <mergeCell ref="I32:I33"/>
    <mergeCell ref="A18:A19"/>
    <mergeCell ref="B18:B19"/>
    <mergeCell ref="B22:B23"/>
    <mergeCell ref="A20:A21"/>
    <mergeCell ref="H18:H19"/>
    <mergeCell ref="C20:C21"/>
    <mergeCell ref="E22:E23"/>
    <mergeCell ref="K22:K23"/>
    <mergeCell ref="K24:K25"/>
    <mergeCell ref="H24:H25"/>
    <mergeCell ref="A28:A29"/>
    <mergeCell ref="A30:A31"/>
    <mergeCell ref="E26:E27"/>
    <mergeCell ref="B30:B31"/>
    <mergeCell ref="E28:E29"/>
    <mergeCell ref="A24:A25"/>
    <mergeCell ref="A22:A23"/>
    <mergeCell ref="B24:B25"/>
    <mergeCell ref="G28:G29"/>
    <mergeCell ref="A26:A27"/>
    <mergeCell ref="B26:B27"/>
    <mergeCell ref="C26:C27"/>
    <mergeCell ref="M30:M31"/>
    <mergeCell ref="I28:I29"/>
    <mergeCell ref="K28:K29"/>
    <mergeCell ref="K30:K31"/>
    <mergeCell ref="H28:H29"/>
    <mergeCell ref="M28:M29"/>
    <mergeCell ref="E30:E31"/>
    <mergeCell ref="G30:G31"/>
    <mergeCell ref="F30:F31"/>
    <mergeCell ref="M26:M27"/>
    <mergeCell ref="K26:K27"/>
    <mergeCell ref="H26:H27"/>
    <mergeCell ref="I26:I27"/>
    <mergeCell ref="H30:H31"/>
    <mergeCell ref="B28:B29"/>
    <mergeCell ref="C28:C29"/>
    <mergeCell ref="C30:C31"/>
    <mergeCell ref="I20:I21"/>
    <mergeCell ref="I18:I19"/>
    <mergeCell ref="I30:I31"/>
    <mergeCell ref="I22:I23"/>
    <mergeCell ref="A2:A3"/>
    <mergeCell ref="C2:C3"/>
    <mergeCell ref="E2:E3"/>
    <mergeCell ref="B4:B5"/>
    <mergeCell ref="A4:A5"/>
    <mergeCell ref="M8:M9"/>
    <mergeCell ref="H8:H9"/>
    <mergeCell ref="H10:H11"/>
    <mergeCell ref="I10:I11"/>
    <mergeCell ref="M12:M13"/>
    <mergeCell ref="I6:I7"/>
    <mergeCell ref="H6:H7"/>
    <mergeCell ref="K12:K13"/>
    <mergeCell ref="H12:H13"/>
    <mergeCell ref="I12:I13"/>
    <mergeCell ref="B8:B9"/>
    <mergeCell ref="F12:F13"/>
    <mergeCell ref="E12:E13"/>
    <mergeCell ref="C12:C13"/>
    <mergeCell ref="C10:C11"/>
    <mergeCell ref="E8:E9"/>
    <mergeCell ref="E10:E11"/>
    <mergeCell ref="F14:F15"/>
    <mergeCell ref="H14:H15"/>
    <mergeCell ref="G14:G15"/>
    <mergeCell ref="A12:A13"/>
    <mergeCell ref="A14:A15"/>
    <mergeCell ref="A6:A7"/>
    <mergeCell ref="A8:A9"/>
    <mergeCell ref="C6:C7"/>
    <mergeCell ref="A10:A11"/>
    <mergeCell ref="C8:C9"/>
    <mergeCell ref="G16:G17"/>
    <mergeCell ref="A16:A17"/>
    <mergeCell ref="B16:B17"/>
    <mergeCell ref="C16:C17"/>
    <mergeCell ref="F16:F17"/>
    <mergeCell ref="I4:I5"/>
    <mergeCell ref="I14:I15"/>
    <mergeCell ref="I2:I3"/>
    <mergeCell ref="I8:I9"/>
    <mergeCell ref="K10:K11"/>
    <mergeCell ref="K8:K9"/>
    <mergeCell ref="M18:M19"/>
    <mergeCell ref="H64:H65"/>
    <mergeCell ref="M16:M17"/>
    <mergeCell ref="I16:I17"/>
    <mergeCell ref="K16:K17"/>
    <mergeCell ref="M14:M15"/>
    <mergeCell ref="M4:M5"/>
    <mergeCell ref="K4:K5"/>
    <mergeCell ref="K6:K7"/>
    <mergeCell ref="M2:M3"/>
    <mergeCell ref="M6:M7"/>
    <mergeCell ref="K2:K3"/>
    <mergeCell ref="H4:H5"/>
    <mergeCell ref="B2:B3"/>
    <mergeCell ref="C4:C5"/>
    <mergeCell ref="H2:H3"/>
    <mergeCell ref="G2:G3"/>
    <mergeCell ref="E4:E5"/>
    <mergeCell ref="G12:G13"/>
    <mergeCell ref="B6:B7"/>
    <mergeCell ref="E6:E7"/>
    <mergeCell ref="B12:B13"/>
    <mergeCell ref="F10:F11"/>
    <mergeCell ref="F2:F3"/>
    <mergeCell ref="G4:G5"/>
    <mergeCell ref="G8:G9"/>
    <mergeCell ref="G10:G11"/>
    <mergeCell ref="G6:G7"/>
    <mergeCell ref="F8:F9"/>
    <mergeCell ref="F4:F5"/>
    <mergeCell ref="F6:F7"/>
    <mergeCell ref="B20:B21"/>
    <mergeCell ref="F18:F19"/>
    <mergeCell ref="G18:G19"/>
    <mergeCell ref="E20:E21"/>
    <mergeCell ref="F20:F21"/>
    <mergeCell ref="G20:G21"/>
    <mergeCell ref="H20:H21"/>
    <mergeCell ref="C34:C35"/>
    <mergeCell ref="B34:B35"/>
    <mergeCell ref="C32:C33"/>
    <mergeCell ref="E46:E47"/>
    <mergeCell ref="F46:F47"/>
    <mergeCell ref="G48:G49"/>
    <mergeCell ref="H48:H49"/>
    <mergeCell ref="G46:G47"/>
    <mergeCell ref="F64:F65"/>
    <mergeCell ref="F60:F61"/>
    <mergeCell ref="M64:M65"/>
    <mergeCell ref="K60:K61"/>
    <mergeCell ref="H60:H61"/>
    <mergeCell ref="H62:H63"/>
    <mergeCell ref="G64:G65"/>
    <mergeCell ref="M62:M63"/>
    <mergeCell ref="K64:K65"/>
    <mergeCell ref="M60:M61"/>
    <mergeCell ref="K62:K63"/>
    <mergeCell ref="G62:G63"/>
    <mergeCell ref="I64:I65"/>
    <mergeCell ref="E62:E63"/>
    <mergeCell ref="G60:G61"/>
    <mergeCell ref="H148:H149"/>
    <mergeCell ref="H98:H99"/>
    <mergeCell ref="G344:G345"/>
    <mergeCell ref="G200:G201"/>
    <mergeCell ref="G340:G341"/>
    <mergeCell ref="H344:H345"/>
    <mergeCell ref="H212:H213"/>
    <mergeCell ref="H214:H215"/>
    <mergeCell ref="H200:H201"/>
    <mergeCell ref="G98:G99"/>
    <mergeCell ref="B14:B15"/>
    <mergeCell ref="C14:C15"/>
    <mergeCell ref="H74:H75"/>
    <mergeCell ref="G66:G67"/>
    <mergeCell ref="G70:G71"/>
    <mergeCell ref="E24:E25"/>
    <mergeCell ref="F22:F23"/>
    <mergeCell ref="F24:F25"/>
    <mergeCell ref="G26:G27"/>
    <mergeCell ref="G22:G23"/>
    <mergeCell ref="E36:E37"/>
    <mergeCell ref="F36:F37"/>
    <mergeCell ref="E32:E33"/>
    <mergeCell ref="B10:B11"/>
    <mergeCell ref="E14:E15"/>
    <mergeCell ref="C18:C19"/>
    <mergeCell ref="E16:E17"/>
    <mergeCell ref="C24:C25"/>
    <mergeCell ref="C22:C23"/>
    <mergeCell ref="E18:E19"/>
    <mergeCell ref="K66:K67"/>
    <mergeCell ref="K50:K51"/>
    <mergeCell ref="M24:M25"/>
    <mergeCell ref="I24:I25"/>
    <mergeCell ref="F32:F33"/>
    <mergeCell ref="H32:H33"/>
    <mergeCell ref="F28:F29"/>
    <mergeCell ref="F26:F27"/>
    <mergeCell ref="G24:G25"/>
    <mergeCell ref="M20:M21"/>
    <mergeCell ref="K14:K15"/>
    <mergeCell ref="H16:H17"/>
    <mergeCell ref="M22:M23"/>
    <mergeCell ref="H66:H67"/>
    <mergeCell ref="G68:G69"/>
    <mergeCell ref="H68:H69"/>
    <mergeCell ref="M66:M67"/>
    <mergeCell ref="H22:H23"/>
    <mergeCell ref="I66:I67"/>
    <mergeCell ref="M10:M11"/>
    <mergeCell ref="F66:F67"/>
    <mergeCell ref="E60:E61"/>
    <mergeCell ref="F62:F63"/>
    <mergeCell ref="E64:E65"/>
    <mergeCell ref="F78:F79"/>
    <mergeCell ref="G78:G79"/>
    <mergeCell ref="M92:M93"/>
    <mergeCell ref="E100:E101"/>
    <mergeCell ref="F100:F101"/>
    <mergeCell ref="C100:C101"/>
    <mergeCell ref="C98:C99"/>
    <mergeCell ref="E98:E99"/>
    <mergeCell ref="I98:I99"/>
    <mergeCell ref="G100:G101"/>
    <mergeCell ref="M1024:M1025"/>
    <mergeCell ref="M1026:M1027"/>
    <mergeCell ref="M1032:M1033"/>
    <mergeCell ref="M1012:M1013"/>
    <mergeCell ref="M1014:M1015"/>
    <mergeCell ref="M1008:M1009"/>
    <mergeCell ref="M1010:M1011"/>
    <mergeCell ref="M922:M923"/>
    <mergeCell ref="M956:M957"/>
    <mergeCell ref="M976:M977"/>
    <mergeCell ref="M974:M975"/>
    <mergeCell ref="M978:M979"/>
    <mergeCell ref="K922:K923"/>
    <mergeCell ref="K918:K919"/>
    <mergeCell ref="G538:G539"/>
    <mergeCell ref="M544:M545"/>
    <mergeCell ref="K1006:K1007"/>
    <mergeCell ref="I1006:I1007"/>
    <mergeCell ref="M1006:M1007"/>
    <mergeCell ref="K1004:K1005"/>
    <mergeCell ref="M1004:M1005"/>
    <mergeCell ref="G540:G541"/>
    <mergeCell ref="G546:G547"/>
    <mergeCell ref="G544:G545"/>
    <mergeCell ref="I1004:I1005"/>
    <mergeCell ref="M1000:M1001"/>
    <mergeCell ref="M1002:M1003"/>
    <mergeCell ref="M918:M919"/>
    <mergeCell ref="I918:I919"/>
    <mergeCell ref="M920:M921"/>
    <mergeCell ref="M924:M925"/>
    <mergeCell ref="K552:K553"/>
    <mergeCell ref="I388:I389"/>
    <mergeCell ref="I438:I439"/>
    <mergeCell ref="I408:I409"/>
    <mergeCell ref="M396:M397"/>
    <mergeCell ref="G396:G397"/>
    <mergeCell ref="K396:K397"/>
    <mergeCell ref="H396:H397"/>
    <mergeCell ref="I396:I397"/>
    <mergeCell ref="I398:I399"/>
    <mergeCell ref="G408:G409"/>
    <mergeCell ref="H458:H459"/>
    <mergeCell ref="G456:G457"/>
    <mergeCell ref="G468:G469"/>
    <mergeCell ref="M484:M485"/>
    <mergeCell ref="I484:I485"/>
    <mergeCell ref="G494:G495"/>
    <mergeCell ref="K494:K495"/>
    <mergeCell ref="M494:M495"/>
    <mergeCell ref="I522:I523"/>
    <mergeCell ref="M556:M557"/>
    <mergeCell ref="I556:I557"/>
    <mergeCell ref="G568:G569"/>
    <mergeCell ref="G570:G571"/>
    <mergeCell ref="M606:M607"/>
    <mergeCell ref="M608:M609"/>
    <mergeCell ref="G616:G617"/>
    <mergeCell ref="M656:M657"/>
    <mergeCell ref="M664:M665"/>
    <mergeCell ref="I664:I665"/>
    <mergeCell ref="M666:M667"/>
    <mergeCell ref="K666:K667"/>
    <mergeCell ref="K664:K665"/>
    <mergeCell ref="K1606:K1607"/>
    <mergeCell ref="K1486:K1487"/>
    <mergeCell ref="K1522:K1523"/>
    <mergeCell ref="K1508:K1509"/>
    <mergeCell ref="K1510:K1511"/>
    <mergeCell ref="K1488:K1489"/>
    <mergeCell ref="K1490:K1491"/>
    <mergeCell ref="K1500:K1501"/>
    <mergeCell ref="K1502:K1503"/>
    <mergeCell ref="K1498:K1499"/>
    <mergeCell ref="K1294:K1295"/>
    <mergeCell ref="K1384:K1385"/>
    <mergeCell ref="K1380:K1381"/>
    <mergeCell ref="K1340:K1341"/>
    <mergeCell ref="K1390:K1391"/>
    <mergeCell ref="K1366:K1367"/>
    <mergeCell ref="K1318:K1319"/>
    <mergeCell ref="K1320:K1321"/>
    <mergeCell ref="K1372:K1373"/>
    <mergeCell ref="K1338:K1339"/>
    <mergeCell ref="K1200:K1201"/>
    <mergeCell ref="K1328:K1329"/>
    <mergeCell ref="K1334:K1335"/>
    <mergeCell ref="K1336:K1337"/>
    <mergeCell ref="K1236:K1237"/>
    <mergeCell ref="K1268:K1269"/>
    <mergeCell ref="K1238:K1239"/>
    <mergeCell ref="K1242:K1243"/>
    <mergeCell ref="K1240:K1241"/>
    <mergeCell ref="K1276:K1277"/>
    <mergeCell ref="K1052:K1053"/>
    <mergeCell ref="K1074:K1075"/>
    <mergeCell ref="K1044:K1045"/>
    <mergeCell ref="K1224:K1225"/>
    <mergeCell ref="K1218:K1219"/>
    <mergeCell ref="K1150:K1151"/>
    <mergeCell ref="K1180:K1181"/>
    <mergeCell ref="K1222:K1223"/>
    <mergeCell ref="K1186:K1187"/>
    <mergeCell ref="K1190:K1191"/>
    <mergeCell ref="K1134:K1135"/>
    <mergeCell ref="K1090:K1091"/>
    <mergeCell ref="K1100:K1101"/>
    <mergeCell ref="K1084:K1085"/>
    <mergeCell ref="K1050:K1051"/>
    <mergeCell ref="K1104:K1105"/>
    <mergeCell ref="K1888:K1889"/>
    <mergeCell ref="K1936:K1937"/>
    <mergeCell ref="K1934:K1935"/>
    <mergeCell ref="K1932:K1933"/>
    <mergeCell ref="K1904:K1905"/>
    <mergeCell ref="K1900:K1901"/>
    <mergeCell ref="K1896:K1897"/>
    <mergeCell ref="K1898:K1899"/>
    <mergeCell ref="K1812:K1813"/>
    <mergeCell ref="K1814:K1815"/>
    <mergeCell ref="K1820:K1821"/>
    <mergeCell ref="K1894:K1895"/>
    <mergeCell ref="K1860:K1861"/>
    <mergeCell ref="K1840:K1841"/>
    <mergeCell ref="K1834:K1835"/>
    <mergeCell ref="K1854:K1855"/>
    <mergeCell ref="K1852:K1853"/>
    <mergeCell ref="K1866:K1867"/>
    <mergeCell ref="K1738:K1739"/>
    <mergeCell ref="K1672:K1673"/>
    <mergeCell ref="K1698:K1699"/>
    <mergeCell ref="K1694:K1695"/>
    <mergeCell ref="K1682:K1683"/>
    <mergeCell ref="K1688:K1689"/>
    <mergeCell ref="K1736:K1737"/>
    <mergeCell ref="K1678:K1679"/>
    <mergeCell ref="K1720:K1721"/>
    <mergeCell ref="K1718:K1719"/>
    <mergeCell ref="K1620:K1621"/>
    <mergeCell ref="K1612:K1613"/>
    <mergeCell ref="K1608:K1609"/>
    <mergeCell ref="K1636:K1637"/>
    <mergeCell ref="K1662:K1663"/>
    <mergeCell ref="K1696:K1697"/>
    <mergeCell ref="K1638:K1639"/>
    <mergeCell ref="K1640:K1641"/>
    <mergeCell ref="K1660:K1661"/>
    <mergeCell ref="K1762:K1763"/>
    <mergeCell ref="I72:I73"/>
    <mergeCell ref="K74:K75"/>
    <mergeCell ref="K76:K77"/>
    <mergeCell ref="I78:I79"/>
    <mergeCell ref="K72:K73"/>
    <mergeCell ref="I234:I235"/>
    <mergeCell ref="K92:K93"/>
    <mergeCell ref="I92:I93"/>
    <mergeCell ref="I104:I105"/>
    <mergeCell ref="K114:K115"/>
    <mergeCell ref="I144:I145"/>
    <mergeCell ref="K98:K99"/>
    <mergeCell ref="I116:I117"/>
    <mergeCell ref="K122:K123"/>
    <mergeCell ref="I102:I103"/>
    <mergeCell ref="K1020:K1021"/>
    <mergeCell ref="K1858:K1859"/>
    <mergeCell ref="K1968:K1969"/>
    <mergeCell ref="K1956:K1957"/>
    <mergeCell ref="K1832:K1833"/>
    <mergeCell ref="K1924:K1925"/>
    <mergeCell ref="K1950:K1951"/>
    <mergeCell ref="K1954:K1955"/>
    <mergeCell ref="K1914:K1915"/>
    <mergeCell ref="K1930:K1931"/>
    <mergeCell ref="K1946:K1947"/>
    <mergeCell ref="K1964:K1965"/>
    <mergeCell ref="K1948:K1949"/>
    <mergeCell ref="K412:K413"/>
    <mergeCell ref="K542:K543"/>
    <mergeCell ref="K466:K467"/>
    <mergeCell ref="K532:K533"/>
    <mergeCell ref="K490:K491"/>
    <mergeCell ref="K498:K499"/>
    <mergeCell ref="K474:K475"/>
    <mergeCell ref="K440:K441"/>
    <mergeCell ref="K502:K503"/>
    <mergeCell ref="K536:K537"/>
    <mergeCell ref="I1000:I1001"/>
    <mergeCell ref="I448:I449"/>
    <mergeCell ref="I532:I533"/>
    <mergeCell ref="I472:I473"/>
    <mergeCell ref="I450:I451"/>
    <mergeCell ref="I494:I495"/>
    <mergeCell ref="I516:I517"/>
    <mergeCell ref="I528:I529"/>
    <mergeCell ref="I652:I653"/>
    <mergeCell ref="I580:I581"/>
    <mergeCell ref="I530:I531"/>
    <mergeCell ref="I832:I833"/>
    <mergeCell ref="I538:I539"/>
    <mergeCell ref="I880:I881"/>
    <mergeCell ref="I640:I641"/>
    <mergeCell ref="I582:I583"/>
    <mergeCell ref="I810:I811"/>
    <mergeCell ref="I548:I549"/>
    <mergeCell ref="I610:I611"/>
    <mergeCell ref="K380:K381"/>
    <mergeCell ref="K582:K583"/>
    <mergeCell ref="I1010:I1011"/>
    <mergeCell ref="I1012:I1013"/>
    <mergeCell ref="I490:I491"/>
    <mergeCell ref="I514:I515"/>
    <mergeCell ref="I730:I731"/>
    <mergeCell ref="K192:K193"/>
    <mergeCell ref="M194:M195"/>
    <mergeCell ref="K214:K215"/>
    <mergeCell ref="M236:M237"/>
    <mergeCell ref="K238:K239"/>
    <mergeCell ref="K220:K221"/>
    <mergeCell ref="M230:M231"/>
    <mergeCell ref="M226:M227"/>
    <mergeCell ref="M198:M199"/>
    <mergeCell ref="K218:K219"/>
    <mergeCell ref="I218:I219"/>
    <mergeCell ref="I222:I223"/>
    <mergeCell ref="M256:M257"/>
    <mergeCell ref="M250:M251"/>
    <mergeCell ref="M252:M253"/>
    <mergeCell ref="I242:I243"/>
    <mergeCell ref="I240:I241"/>
    <mergeCell ref="I220:I221"/>
    <mergeCell ref="I228:I229"/>
    <mergeCell ref="M220:M221"/>
    <mergeCell ref="M190:M191"/>
    <mergeCell ref="M196:M197"/>
    <mergeCell ref="M192:M193"/>
    <mergeCell ref="I1102:I1103"/>
    <mergeCell ref="I344:I345"/>
    <mergeCell ref="I316:I317"/>
    <mergeCell ref="I322:I323"/>
    <mergeCell ref="I324:I325"/>
    <mergeCell ref="I330:I331"/>
    <mergeCell ref="I572:I573"/>
    <mergeCell ref="K100:K101"/>
    <mergeCell ref="I340:I341"/>
    <mergeCell ref="K108:K109"/>
    <mergeCell ref="I114:I115"/>
    <mergeCell ref="K136:K137"/>
    <mergeCell ref="I812:I813"/>
    <mergeCell ref="I542:I543"/>
    <mergeCell ref="I632:I633"/>
    <mergeCell ref="I846:I847"/>
    <mergeCell ref="I386:I387"/>
    <mergeCell ref="K226:K227"/>
    <mergeCell ref="K230:K231"/>
    <mergeCell ref="K268:K269"/>
    <mergeCell ref="K556:K557"/>
    <mergeCell ref="K240:K241"/>
    <mergeCell ref="K338:K339"/>
    <mergeCell ref="K1002:K1003"/>
    <mergeCell ref="I1002:I1003"/>
    <mergeCell ref="I864:I865"/>
    <mergeCell ref="I384:I385"/>
    <mergeCell ref="I562:I563"/>
    <mergeCell ref="I442:I443"/>
    <mergeCell ref="I488:I489"/>
    <mergeCell ref="I920:I921"/>
    <mergeCell ref="I466:I467"/>
    <mergeCell ref="M1028:M1029"/>
    <mergeCell ref="M1030:M1031"/>
    <mergeCell ref="K1024:K1025"/>
    <mergeCell ref="K1028:K1029"/>
    <mergeCell ref="K1032:K1033"/>
    <mergeCell ref="M1016:M1017"/>
    <mergeCell ref="M1018:M1019"/>
    <mergeCell ref="M1020:M1021"/>
    <mergeCell ref="M1022:M1023"/>
    <mergeCell ref="B356:B357"/>
    <mergeCell ref="B354:B355"/>
    <mergeCell ref="M200:M201"/>
    <mergeCell ref="M206:M207"/>
    <mergeCell ref="M204:M205"/>
    <mergeCell ref="M202:M203"/>
    <mergeCell ref="M210:M211"/>
    <mergeCell ref="M208:M209"/>
    <mergeCell ref="M268:M269"/>
    <mergeCell ref="M266:M267"/>
    <mergeCell ref="M246:M247"/>
    <mergeCell ref="M260:M261"/>
    <mergeCell ref="M248:M249"/>
    <mergeCell ref="M258:M259"/>
    <mergeCell ref="M224:M225"/>
    <mergeCell ref="M254:M255"/>
    <mergeCell ref="M262:M263"/>
    <mergeCell ref="M216:M217"/>
    <mergeCell ref="M222:M223"/>
    <mergeCell ref="K216:K217"/>
    <mergeCell ref="M240:M241"/>
    <mergeCell ref="M228:M229"/>
    <mergeCell ref="M218:M219"/>
    <mergeCell ref="M234:M235"/>
    <mergeCell ref="M232:M233"/>
    <mergeCell ref="K234:K235"/>
    <mergeCell ref="M238:M239"/>
    <mergeCell ref="I206:I207"/>
    <mergeCell ref="I208:I209"/>
    <mergeCell ref="I210:I211"/>
    <mergeCell ref="I204:I205"/>
    <mergeCell ref="I198:I199"/>
    <mergeCell ref="M214:M215"/>
    <mergeCell ref="M212:M213"/>
    <mergeCell ref="I214:I215"/>
    <mergeCell ref="I212:I213"/>
    <mergeCell ref="K206:K207"/>
    <mergeCell ref="H230:H231"/>
    <mergeCell ref="H202:H203"/>
    <mergeCell ref="H204:H205"/>
    <mergeCell ref="H210:H211"/>
    <mergeCell ref="H208:H209"/>
    <mergeCell ref="I256:I257"/>
    <mergeCell ref="I258:I259"/>
    <mergeCell ref="C208:C209"/>
    <mergeCell ref="B208:B209"/>
    <mergeCell ref="C222:C223"/>
    <mergeCell ref="E222:E223"/>
    <mergeCell ref="E236:E237"/>
    <mergeCell ref="C246:C247"/>
    <mergeCell ref="F266:F267"/>
    <mergeCell ref="C262:C263"/>
    <mergeCell ref="E262:E263"/>
    <mergeCell ref="E264:E265"/>
    <mergeCell ref="E266:E267"/>
    <mergeCell ref="F276:F277"/>
    <mergeCell ref="E276:E277"/>
    <mergeCell ref="M280:M281"/>
    <mergeCell ref="M276:M277"/>
    <mergeCell ref="H276:H277"/>
    <mergeCell ref="I276:I277"/>
    <mergeCell ref="G276:G277"/>
    <mergeCell ref="I280:I281"/>
    <mergeCell ref="M278:M279"/>
    <mergeCell ref="I1234:I1235"/>
    <mergeCell ref="I1236:I1237"/>
    <mergeCell ref="I1228:I1229"/>
    <mergeCell ref="I1238:I1239"/>
    <mergeCell ref="I1146:I1147"/>
    <mergeCell ref="I1188:I1189"/>
    <mergeCell ref="I1210:I1211"/>
    <mergeCell ref="I1208:I1209"/>
    <mergeCell ref="I1106:I1107"/>
    <mergeCell ref="I1110:I1111"/>
    <mergeCell ref="I1144:I1145"/>
    <mergeCell ref="I1150:I1151"/>
    <mergeCell ref="I1180:I1181"/>
    <mergeCell ref="I1178:I1179"/>
    <mergeCell ref="I1148:I1149"/>
    <mergeCell ref="I1126:I1127"/>
    <mergeCell ref="I1128:I1129"/>
    <mergeCell ref="I1140:I1141"/>
    <mergeCell ref="I1016:I1017"/>
    <mergeCell ref="I1008:I1009"/>
    <mergeCell ref="I1014:I1015"/>
    <mergeCell ref="I1090:I1091"/>
    <mergeCell ref="I1080:I1081"/>
    <mergeCell ref="I1152:I1153"/>
    <mergeCell ref="I1122:I1123"/>
    <mergeCell ref="I1124:I1125"/>
    <mergeCell ref="I1094:I1095"/>
    <mergeCell ref="I1108:I1109"/>
    <mergeCell ref="I1020:I1021"/>
    <mergeCell ref="I1028:I1029"/>
    <mergeCell ref="I1026:I1027"/>
    <mergeCell ref="I844:I845"/>
    <mergeCell ref="I872:I873"/>
    <mergeCell ref="I860:I861"/>
    <mergeCell ref="I850:I851"/>
    <mergeCell ref="I1018:I1019"/>
    <mergeCell ref="I1024:I1025"/>
    <mergeCell ref="I1022:I1023"/>
    <mergeCell ref="I1104:I1105"/>
    <mergeCell ref="I1098:I1099"/>
    <mergeCell ref="I1100:I1101"/>
    <mergeCell ref="I1042:I1043"/>
    <mergeCell ref="I1030:I1031"/>
    <mergeCell ref="I1032:I1033"/>
    <mergeCell ref="I1034:I1035"/>
    <mergeCell ref="I1036:I1037"/>
    <mergeCell ref="I1038:I1039"/>
    <mergeCell ref="I978:I979"/>
    <mergeCell ref="I1630:I1631"/>
    <mergeCell ref="I1640:I1641"/>
    <mergeCell ref="I1642:I1643"/>
    <mergeCell ref="I1646:I1647"/>
    <mergeCell ref="I1636:I1637"/>
    <mergeCell ref="I1638:I1639"/>
    <mergeCell ref="I1684:I1685"/>
    <mergeCell ref="I1446:I1447"/>
    <mergeCell ref="I1452:I1453"/>
    <mergeCell ref="I1464:I1465"/>
    <mergeCell ref="I1612:I1613"/>
    <mergeCell ref="I1494:I1495"/>
    <mergeCell ref="I1488:I1489"/>
    <mergeCell ref="I1514:I1515"/>
    <mergeCell ref="I1426:I1427"/>
    <mergeCell ref="I1420:I1421"/>
    <mergeCell ref="I1414:I1415"/>
    <mergeCell ref="I1424:I1425"/>
    <mergeCell ref="I1406:I1407"/>
    <mergeCell ref="I1404:I1405"/>
    <mergeCell ref="I1294:I1295"/>
    <mergeCell ref="I1324:I1325"/>
    <mergeCell ref="I1326:I1327"/>
    <mergeCell ref="I1340:I1341"/>
    <mergeCell ref="I1338:I1339"/>
    <mergeCell ref="I1336:I1337"/>
    <mergeCell ref="I1320:I1321"/>
    <mergeCell ref="I1322:I1323"/>
    <mergeCell ref="I1334:I1335"/>
    <mergeCell ref="I1332:I1333"/>
    <mergeCell ref="I1296:I1297"/>
    <mergeCell ref="I1304:I1305"/>
    <mergeCell ref="I1306:I1307"/>
    <mergeCell ref="I1300:I1301"/>
    <mergeCell ref="I1302:I1303"/>
    <mergeCell ref="I1298:I1299"/>
    <mergeCell ref="I1600:I1601"/>
    <mergeCell ref="I1394:I1395"/>
    <mergeCell ref="I1888:I1889"/>
    <mergeCell ref="I1902:I1903"/>
    <mergeCell ref="I1856:I1857"/>
    <mergeCell ref="I1858:I1859"/>
    <mergeCell ref="I1864:I1865"/>
    <mergeCell ref="I1866:I1867"/>
    <mergeCell ref="I1816:I1817"/>
    <mergeCell ref="I1786:I1787"/>
    <mergeCell ref="I1824:I1825"/>
    <mergeCell ref="I1928:I1929"/>
    <mergeCell ref="I1906:I1907"/>
    <mergeCell ref="I1904:I1905"/>
    <mergeCell ref="I1914:I1915"/>
    <mergeCell ref="I1916:I1917"/>
    <mergeCell ref="I1832:I1833"/>
    <mergeCell ref="I1882:I1883"/>
    <mergeCell ref="I1812:I1813"/>
    <mergeCell ref="I1820:I1821"/>
    <mergeCell ref="I1718:I1719"/>
    <mergeCell ref="I1738:I1739"/>
    <mergeCell ref="I1734:I1735"/>
    <mergeCell ref="I1770:I1771"/>
    <mergeCell ref="I1790:I1791"/>
    <mergeCell ref="I1794:I1795"/>
    <mergeCell ref="I1798:I1799"/>
    <mergeCell ref="I1802:I1803"/>
    <mergeCell ref="I1736:I1737"/>
    <mergeCell ref="I1796:I1797"/>
    <mergeCell ref="I1792:I1793"/>
    <mergeCell ref="I1674:I1675"/>
    <mergeCell ref="I1752:I1753"/>
    <mergeCell ref="I1764:I1765"/>
    <mergeCell ref="I1780:I1781"/>
    <mergeCell ref="I1758:I1759"/>
    <mergeCell ref="I1754:I1755"/>
    <mergeCell ref="I1756:I1757"/>
    <mergeCell ref="I1722:I1723"/>
    <mergeCell ref="I1724:I1725"/>
    <mergeCell ref="I1726:I1727"/>
    <mergeCell ref="I1696:I1697"/>
    <mergeCell ref="I1762:I1763"/>
    <mergeCell ref="M2012:M2013"/>
    <mergeCell ref="K2010:K2011"/>
    <mergeCell ref="M2010:M2011"/>
    <mergeCell ref="H2008:H2009"/>
    <mergeCell ref="I2008:I2009"/>
    <mergeCell ref="K2008:K2009"/>
    <mergeCell ref="M2008:M2009"/>
    <mergeCell ref="H2012:H2013"/>
    <mergeCell ref="I2012:I2013"/>
    <mergeCell ref="K2012:K2013"/>
    <mergeCell ref="H2010:H2011"/>
    <mergeCell ref="A2012:A2013"/>
    <mergeCell ref="B2012:B2013"/>
    <mergeCell ref="C2012:C2013"/>
    <mergeCell ref="E2012:E2013"/>
    <mergeCell ref="G2014:G2015"/>
    <mergeCell ref="H2014:H2015"/>
    <mergeCell ref="G2012:G2013"/>
    <mergeCell ref="F2012:F2013"/>
    <mergeCell ref="F2014:F2015"/>
    <mergeCell ref="A2010:A2011"/>
    <mergeCell ref="B2010:B2011"/>
    <mergeCell ref="C2010:C2011"/>
    <mergeCell ref="F2006:F2007"/>
    <mergeCell ref="G2006:G2007"/>
    <mergeCell ref="E2010:E2011"/>
    <mergeCell ref="F2010:F2011"/>
    <mergeCell ref="G2010:G2011"/>
    <mergeCell ref="I1980:I1981"/>
    <mergeCell ref="I1926:I1927"/>
    <mergeCell ref="I1900:I1901"/>
    <mergeCell ref="H1898:H1899"/>
    <mergeCell ref="A2008:A2009"/>
    <mergeCell ref="B2008:B2009"/>
    <mergeCell ref="C2008:C2009"/>
    <mergeCell ref="E2008:E2009"/>
    <mergeCell ref="F2008:F2009"/>
    <mergeCell ref="G2008:G2009"/>
    <mergeCell ref="I1984:I1985"/>
    <mergeCell ref="I1986:I1987"/>
    <mergeCell ref="I1988:I1989"/>
    <mergeCell ref="I1996:I1997"/>
    <mergeCell ref="I1998:I1999"/>
    <mergeCell ref="I1994:I1995"/>
    <mergeCell ref="I1992:I1993"/>
    <mergeCell ref="I1990:I1991"/>
    <mergeCell ref="I1958:I1959"/>
    <mergeCell ref="I1908:I1909"/>
    <mergeCell ref="I1924:I1925"/>
    <mergeCell ref="I1898:I1899"/>
    <mergeCell ref="I1956:I1957"/>
    <mergeCell ref="I1936:I1937"/>
    <mergeCell ref="I1940:I1941"/>
    <mergeCell ref="I1946:I1947"/>
    <mergeCell ref="I1948:I1949"/>
    <mergeCell ref="K1998:K1999"/>
    <mergeCell ref="K1992:K1993"/>
    <mergeCell ref="K1994:K1995"/>
    <mergeCell ref="K1916:K1917"/>
    <mergeCell ref="A1906:A1907"/>
    <mergeCell ref="M1906:M1907"/>
    <mergeCell ref="B1906:B1907"/>
    <mergeCell ref="C1906:C1907"/>
    <mergeCell ref="G1906:G1907"/>
    <mergeCell ref="I2026:I2027"/>
    <mergeCell ref="K2026:K2027"/>
    <mergeCell ref="M2026:M2027"/>
    <mergeCell ref="M2024:M2025"/>
    <mergeCell ref="I2024:I2025"/>
    <mergeCell ref="K2024:K2025"/>
    <mergeCell ref="A2024:A2025"/>
    <mergeCell ref="B2024:B2025"/>
    <mergeCell ref="C2024:C2025"/>
    <mergeCell ref="A2026:A2027"/>
    <mergeCell ref="B2026:B2027"/>
    <mergeCell ref="C2026:C2027"/>
    <mergeCell ref="E2026:E2027"/>
    <mergeCell ref="F2026:F2027"/>
    <mergeCell ref="E2024:E2025"/>
    <mergeCell ref="G2016:G2017"/>
    <mergeCell ref="H2016:H2017"/>
    <mergeCell ref="I2016:I2017"/>
    <mergeCell ref="E2020:E2021"/>
    <mergeCell ref="F2024:F2025"/>
    <mergeCell ref="G2026:G2027"/>
    <mergeCell ref="H2026:H2027"/>
    <mergeCell ref="K2016:K2017"/>
    <mergeCell ref="M2016:M2017"/>
    <mergeCell ref="F2018:F2019"/>
    <mergeCell ref="G2018:G2019"/>
    <mergeCell ref="G2024:G2025"/>
    <mergeCell ref="H2024:H2025"/>
    <mergeCell ref="I2020:I2021"/>
    <mergeCell ref="K2020:K2021"/>
    <mergeCell ref="M2020:M2021"/>
    <mergeCell ref="I2018:I2019"/>
    <mergeCell ref="A2014:A2015"/>
    <mergeCell ref="B2014:B2015"/>
    <mergeCell ref="C2014:C2015"/>
    <mergeCell ref="E2014:E2015"/>
    <mergeCell ref="M2014:M2015"/>
    <mergeCell ref="A2016:A2017"/>
    <mergeCell ref="B2016:B2017"/>
    <mergeCell ref="C2016:C2017"/>
    <mergeCell ref="E2016:E2017"/>
    <mergeCell ref="F2016:F2017"/>
    <mergeCell ref="H2020:H2021"/>
    <mergeCell ref="A2022:A2023"/>
    <mergeCell ref="B2022:B2023"/>
    <mergeCell ref="C2022:C2023"/>
    <mergeCell ref="E2022:E2023"/>
    <mergeCell ref="F2020:F2021"/>
    <mergeCell ref="G2020:G2021"/>
    <mergeCell ref="A2020:A2021"/>
    <mergeCell ref="B2020:B2021"/>
    <mergeCell ref="C2020:C2021"/>
    <mergeCell ref="M2022:M2023"/>
    <mergeCell ref="F2022:F2023"/>
    <mergeCell ref="G2022:G2023"/>
    <mergeCell ref="H2022:H2023"/>
    <mergeCell ref="I2022:I2023"/>
    <mergeCell ref="K2022:K2023"/>
    <mergeCell ref="H2040:H2041"/>
    <mergeCell ref="I2040:I2041"/>
    <mergeCell ref="K2040:K2041"/>
    <mergeCell ref="M2040:M2041"/>
    <mergeCell ref="M2038:M2039"/>
    <mergeCell ref="H2038:H2039"/>
    <mergeCell ref="I2038:I2039"/>
    <mergeCell ref="K2038:K2039"/>
    <mergeCell ref="E2038:E2039"/>
    <mergeCell ref="F2040:F2041"/>
    <mergeCell ref="G2040:G2041"/>
    <mergeCell ref="F2038:F2039"/>
    <mergeCell ref="G2038:G2039"/>
    <mergeCell ref="A2040:A2041"/>
    <mergeCell ref="B2040:B2041"/>
    <mergeCell ref="C2040:C2041"/>
    <mergeCell ref="E2040:E2041"/>
    <mergeCell ref="A2032:A2033"/>
    <mergeCell ref="B2032:B2033"/>
    <mergeCell ref="C2032:C2033"/>
    <mergeCell ref="E2032:E2033"/>
    <mergeCell ref="M2032:M2033"/>
    <mergeCell ref="F2032:F2033"/>
    <mergeCell ref="G2032:G2033"/>
    <mergeCell ref="H2032:H2033"/>
    <mergeCell ref="I2032:I2033"/>
    <mergeCell ref="K2032:K2033"/>
    <mergeCell ref="C2030:C2031"/>
    <mergeCell ref="E2030:E2031"/>
    <mergeCell ref="K2030:K2031"/>
    <mergeCell ref="M2030:M2031"/>
    <mergeCell ref="M2028:M2029"/>
    <mergeCell ref="H2028:H2029"/>
    <mergeCell ref="I2028:I2029"/>
    <mergeCell ref="K2028:K2029"/>
    <mergeCell ref="H2030:H2031"/>
    <mergeCell ref="I2030:I2031"/>
    <mergeCell ref="A2028:A2029"/>
    <mergeCell ref="B2028:B2029"/>
    <mergeCell ref="C2028:C2029"/>
    <mergeCell ref="E2028:E2029"/>
    <mergeCell ref="F2030:F2031"/>
    <mergeCell ref="G2030:G2031"/>
    <mergeCell ref="F2028:F2029"/>
    <mergeCell ref="G2028:G2029"/>
    <mergeCell ref="A2030:A2031"/>
    <mergeCell ref="B2030:B2031"/>
    <mergeCell ref="F2034:F2035"/>
    <mergeCell ref="G2034:G2035"/>
    <mergeCell ref="A2034:A2035"/>
    <mergeCell ref="B2034:B2035"/>
    <mergeCell ref="C2034:C2035"/>
    <mergeCell ref="E2034:E2035"/>
    <mergeCell ref="M2036:M2037"/>
    <mergeCell ref="M2034:M2035"/>
    <mergeCell ref="H2034:H2035"/>
    <mergeCell ref="I2034:I2035"/>
    <mergeCell ref="K2034:K2035"/>
    <mergeCell ref="A2036:A2037"/>
    <mergeCell ref="B2036:B2037"/>
    <mergeCell ref="C2036:C2037"/>
    <mergeCell ref="E2036:E2037"/>
    <mergeCell ref="F2036:F2037"/>
    <mergeCell ref="H2036:H2037"/>
    <mergeCell ref="H2062:H2063"/>
    <mergeCell ref="A2050:A2051"/>
    <mergeCell ref="B2050:B2051"/>
    <mergeCell ref="C2050:C2051"/>
    <mergeCell ref="E2050:E2051"/>
    <mergeCell ref="F2050:F2051"/>
    <mergeCell ref="G2050:G2051"/>
    <mergeCell ref="H2046:H2047"/>
    <mergeCell ref="M2046:M2047"/>
    <mergeCell ref="K2048:K2049"/>
    <mergeCell ref="M2048:M2049"/>
    <mergeCell ref="K2046:K2047"/>
    <mergeCell ref="H2050:H2051"/>
    <mergeCell ref="A2048:A2049"/>
    <mergeCell ref="B2048:B2049"/>
    <mergeCell ref="C2048:C2049"/>
    <mergeCell ref="E2048:E2049"/>
    <mergeCell ref="F2048:F2049"/>
    <mergeCell ref="I2048:I2049"/>
    <mergeCell ref="G2048:G2049"/>
    <mergeCell ref="H2048:H2049"/>
    <mergeCell ref="M2042:M2043"/>
    <mergeCell ref="H2042:H2043"/>
    <mergeCell ref="I2042:I2043"/>
    <mergeCell ref="K2042:K2043"/>
    <mergeCell ref="A2046:A2047"/>
    <mergeCell ref="B2046:B2047"/>
    <mergeCell ref="C2046:C2047"/>
    <mergeCell ref="E2046:E2047"/>
    <mergeCell ref="F2046:F2047"/>
    <mergeCell ref="G2046:G2047"/>
    <mergeCell ref="C2044:C2045"/>
    <mergeCell ref="E2044:E2045"/>
    <mergeCell ref="H2044:H2045"/>
    <mergeCell ref="I2044:I2045"/>
    <mergeCell ref="K2044:K2045"/>
    <mergeCell ref="M2044:M2045"/>
    <mergeCell ref="A2042:A2043"/>
    <mergeCell ref="B2042:B2043"/>
    <mergeCell ref="C2042:C2043"/>
    <mergeCell ref="E2042:E2043"/>
    <mergeCell ref="F2044:F2045"/>
    <mergeCell ref="G2044:G2045"/>
    <mergeCell ref="F2042:F2043"/>
    <mergeCell ref="G2042:G2043"/>
    <mergeCell ref="A2044:A2045"/>
    <mergeCell ref="B2044:B2045"/>
    <mergeCell ref="A2052:A2053"/>
    <mergeCell ref="B2052:B2053"/>
    <mergeCell ref="C2052:C2053"/>
    <mergeCell ref="F2060:F2061"/>
    <mergeCell ref="G2060:G2061"/>
    <mergeCell ref="H2060:H2061"/>
    <mergeCell ref="A2060:A2061"/>
    <mergeCell ref="B2060:B2061"/>
    <mergeCell ref="C2060:C2061"/>
    <mergeCell ref="E2060:E2061"/>
    <mergeCell ref="M2090:M2091"/>
    <mergeCell ref="A2092:A2093"/>
    <mergeCell ref="B2092:B2093"/>
    <mergeCell ref="C2092:C2093"/>
    <mergeCell ref="I2094:I2095"/>
    <mergeCell ref="H2092:H2093"/>
    <mergeCell ref="I2092:I2093"/>
    <mergeCell ref="A2094:A2095"/>
    <mergeCell ref="B2094:B2095"/>
    <mergeCell ref="M2086:M2087"/>
    <mergeCell ref="A2090:A2091"/>
    <mergeCell ref="B2090:B2091"/>
    <mergeCell ref="C2090:C2091"/>
    <mergeCell ref="E2090:E2091"/>
    <mergeCell ref="F2090:F2091"/>
    <mergeCell ref="G2090:G2091"/>
    <mergeCell ref="H2090:H2091"/>
    <mergeCell ref="A2088:A2089"/>
    <mergeCell ref="B2088:B2089"/>
    <mergeCell ref="C2088:C2089"/>
    <mergeCell ref="E2088:E2089"/>
    <mergeCell ref="M2088:M2089"/>
    <mergeCell ref="F2088:F2089"/>
    <mergeCell ref="G2088:G2089"/>
    <mergeCell ref="H2088:H2089"/>
    <mergeCell ref="I2088:I2089"/>
    <mergeCell ref="K2088:K2089"/>
    <mergeCell ref="M2066:M2067"/>
    <mergeCell ref="F2066:F2067"/>
    <mergeCell ref="G2066:G2067"/>
    <mergeCell ref="H2066:H2067"/>
    <mergeCell ref="I2066:I2067"/>
    <mergeCell ref="K2066:K2067"/>
    <mergeCell ref="A2066:A2067"/>
    <mergeCell ref="B2066:B2067"/>
    <mergeCell ref="C2066:C2067"/>
    <mergeCell ref="E2066:E2067"/>
    <mergeCell ref="A2076:A2077"/>
    <mergeCell ref="B2076:B2077"/>
    <mergeCell ref="C2076:C2077"/>
    <mergeCell ref="E2076:E2077"/>
    <mergeCell ref="F2076:F2077"/>
    <mergeCell ref="F2074:F2075"/>
    <mergeCell ref="A2074:A2075"/>
    <mergeCell ref="B2074:B2075"/>
    <mergeCell ref="C2074:C2075"/>
    <mergeCell ref="E2074:E2075"/>
    <mergeCell ref="G2076:G2077"/>
    <mergeCell ref="H2076:H2077"/>
    <mergeCell ref="I2076:I2077"/>
    <mergeCell ref="K2076:K2077"/>
    <mergeCell ref="M2076:M2077"/>
    <mergeCell ref="M2074:M2075"/>
    <mergeCell ref="G2074:G2075"/>
    <mergeCell ref="H2074:H2075"/>
    <mergeCell ref="G2078:G2079"/>
    <mergeCell ref="H2078:H2079"/>
    <mergeCell ref="A2080:A2081"/>
    <mergeCell ref="B2080:B2081"/>
    <mergeCell ref="C2080:C2081"/>
    <mergeCell ref="E2080:E2081"/>
    <mergeCell ref="A2078:A2079"/>
    <mergeCell ref="B2078:B2079"/>
    <mergeCell ref="C2078:C2079"/>
    <mergeCell ref="E2102:E2103"/>
    <mergeCell ref="G2104:G2105"/>
    <mergeCell ref="H2104:H2105"/>
    <mergeCell ref="A2104:A2105"/>
    <mergeCell ref="B2104:B2105"/>
    <mergeCell ref="C2104:C2105"/>
    <mergeCell ref="E2104:E2105"/>
    <mergeCell ref="F2104:F2105"/>
    <mergeCell ref="F2102:F2103"/>
    <mergeCell ref="M2100:M2101"/>
    <mergeCell ref="M2098:M2099"/>
    <mergeCell ref="G2098:G2099"/>
    <mergeCell ref="H2098:H2099"/>
    <mergeCell ref="I2098:I2099"/>
    <mergeCell ref="M2102:M2103"/>
    <mergeCell ref="G2102:G2103"/>
    <mergeCell ref="H2102:H2103"/>
    <mergeCell ref="F2100:F2101"/>
    <mergeCell ref="F2098:F2099"/>
    <mergeCell ref="G2100:G2101"/>
    <mergeCell ref="H2100:H2101"/>
    <mergeCell ref="K2100:K2101"/>
    <mergeCell ref="A2098:A2099"/>
    <mergeCell ref="B2098:B2099"/>
    <mergeCell ref="C2098:C2099"/>
    <mergeCell ref="E2098:E2099"/>
    <mergeCell ref="A2100:A2101"/>
    <mergeCell ref="B2100:B2101"/>
    <mergeCell ref="C2100:C2101"/>
    <mergeCell ref="E2100:E2101"/>
    <mergeCell ref="E2092:E2093"/>
    <mergeCell ref="F2094:F2095"/>
    <mergeCell ref="G2094:G2095"/>
    <mergeCell ref="H2094:H2095"/>
    <mergeCell ref="F2092:F2093"/>
    <mergeCell ref="G2092:G2093"/>
    <mergeCell ref="M2092:M2093"/>
    <mergeCell ref="M2094:M2095"/>
    <mergeCell ref="K2094:K2095"/>
    <mergeCell ref="A2096:A2097"/>
    <mergeCell ref="B2096:B2097"/>
    <mergeCell ref="C2096:C2097"/>
    <mergeCell ref="E2096:E2097"/>
    <mergeCell ref="C2094:C2095"/>
    <mergeCell ref="E2094:E2095"/>
    <mergeCell ref="M2096:M2097"/>
    <mergeCell ref="F2096:F2097"/>
    <mergeCell ref="G2096:G2097"/>
    <mergeCell ref="H2096:H2097"/>
    <mergeCell ref="I2096:I2097"/>
    <mergeCell ref="K2096:K2097"/>
    <mergeCell ref="A2306:A2307"/>
    <mergeCell ref="B2306:B2307"/>
    <mergeCell ref="C2306:C2307"/>
    <mergeCell ref="E2306:E2307"/>
    <mergeCell ref="F2306:F2307"/>
    <mergeCell ref="G2306:G2307"/>
    <mergeCell ref="G2302:G2303"/>
    <mergeCell ref="H2302:H2303"/>
    <mergeCell ref="K2302:K2303"/>
    <mergeCell ref="M2302:M2303"/>
    <mergeCell ref="A2304:A2305"/>
    <mergeCell ref="B2304:B2305"/>
    <mergeCell ref="C2304:C2305"/>
    <mergeCell ref="E2304:E2305"/>
    <mergeCell ref="F2304:F2305"/>
    <mergeCell ref="G2304:G2305"/>
    <mergeCell ref="H2120:H2121"/>
    <mergeCell ref="C2244:C2245"/>
    <mergeCell ref="G1164:G1165"/>
    <mergeCell ref="F2120:F2121"/>
    <mergeCell ref="F2116:F2117"/>
    <mergeCell ref="A2302:A2303"/>
    <mergeCell ref="B2302:B2303"/>
    <mergeCell ref="C2302:C2303"/>
    <mergeCell ref="E2302:E2303"/>
    <mergeCell ref="F2302:F2303"/>
    <mergeCell ref="F2114:F2115"/>
    <mergeCell ref="M2116:M2117"/>
    <mergeCell ref="M2118:M2119"/>
    <mergeCell ref="M2120:M2121"/>
    <mergeCell ref="G2118:G2119"/>
    <mergeCell ref="G2120:G2121"/>
    <mergeCell ref="H2116:H2117"/>
    <mergeCell ref="K2116:K2117"/>
    <mergeCell ref="G2116:G2117"/>
    <mergeCell ref="H2118:H2119"/>
    <mergeCell ref="A2120:A2121"/>
    <mergeCell ref="B2118:B2119"/>
    <mergeCell ref="B2120:B2121"/>
    <mergeCell ref="C2118:C2119"/>
    <mergeCell ref="C2120:C2121"/>
    <mergeCell ref="E2118:E2119"/>
    <mergeCell ref="E2120:E2121"/>
    <mergeCell ref="F2118:F2119"/>
    <mergeCell ref="A2116:A2117"/>
    <mergeCell ref="B2116:B2117"/>
    <mergeCell ref="C2116:C2117"/>
    <mergeCell ref="E2116:E2117"/>
    <mergeCell ref="A2118:A2119"/>
    <mergeCell ref="A2106:A2107"/>
    <mergeCell ref="B2106:B2107"/>
    <mergeCell ref="C2106:C2107"/>
    <mergeCell ref="E2106:E2107"/>
    <mergeCell ref="M2106:M2107"/>
    <mergeCell ref="F2106:F2107"/>
    <mergeCell ref="G2106:G2107"/>
    <mergeCell ref="H2106:H2107"/>
    <mergeCell ref="I2106:I2107"/>
    <mergeCell ref="K2106:K2107"/>
    <mergeCell ref="K2104:K2105"/>
    <mergeCell ref="M2104:M2105"/>
    <mergeCell ref="A2102:A2103"/>
    <mergeCell ref="B2102:B2103"/>
    <mergeCell ref="C2102:C2103"/>
    <mergeCell ref="Y39:Z39"/>
    <mergeCell ref="Y43:Z43"/>
    <mergeCell ref="Y44:Z44"/>
    <mergeCell ref="M38:M39"/>
    <mergeCell ref="K38:K39"/>
    <mergeCell ref="I38:I39"/>
    <mergeCell ref="I40:I41"/>
    <mergeCell ref="M40:M41"/>
    <mergeCell ref="I42:I43"/>
    <mergeCell ref="M44:M45"/>
    <mergeCell ref="H2314:H2315"/>
    <mergeCell ref="I2314:I2315"/>
    <mergeCell ref="A50:A51"/>
    <mergeCell ref="B50:B51"/>
    <mergeCell ref="C50:C51"/>
    <mergeCell ref="E50:E51"/>
    <mergeCell ref="F50:F51"/>
    <mergeCell ref="G50:G51"/>
    <mergeCell ref="H50:H51"/>
    <mergeCell ref="I2308:I2309"/>
    <mergeCell ref="K2312:K2313"/>
    <mergeCell ref="M2312:M2313"/>
    <mergeCell ref="A2314:A2315"/>
    <mergeCell ref="B2314:B2315"/>
    <mergeCell ref="C2314:C2315"/>
    <mergeCell ref="E2314:E2315"/>
    <mergeCell ref="K2314:K2315"/>
    <mergeCell ref="M2314:M2315"/>
    <mergeCell ref="F2314:F2315"/>
    <mergeCell ref="G2314:G2315"/>
    <mergeCell ref="K2310:K2311"/>
    <mergeCell ref="M2310:M2311"/>
    <mergeCell ref="A2312:A2313"/>
    <mergeCell ref="B2312:B2313"/>
    <mergeCell ref="C2312:C2313"/>
    <mergeCell ref="E2312:E2313"/>
    <mergeCell ref="F2312:F2313"/>
    <mergeCell ref="G2312:G2313"/>
    <mergeCell ref="H2312:H2313"/>
    <mergeCell ref="I2312:I2313"/>
    <mergeCell ref="K2308:K2309"/>
    <mergeCell ref="M2308:M2309"/>
    <mergeCell ref="A2310:A2311"/>
    <mergeCell ref="B2310:B2311"/>
    <mergeCell ref="C2310:C2311"/>
    <mergeCell ref="E2310:E2311"/>
    <mergeCell ref="F2310:F2311"/>
    <mergeCell ref="G2310:G2311"/>
    <mergeCell ref="H2310:H2311"/>
    <mergeCell ref="I2310:I2311"/>
    <mergeCell ref="H2306:H2307"/>
    <mergeCell ref="K2306:K2307"/>
    <mergeCell ref="M2306:M2307"/>
    <mergeCell ref="A2308:A2309"/>
    <mergeCell ref="B2308:B2309"/>
    <mergeCell ref="C2308:C2309"/>
    <mergeCell ref="E2308:E2309"/>
    <mergeCell ref="F2308:F2309"/>
    <mergeCell ref="G2308:G2309"/>
    <mergeCell ref="H2308:H2309"/>
    <mergeCell ref="H2304:H2305"/>
    <mergeCell ref="I2304:I2305"/>
    <mergeCell ref="K2304:K2305"/>
    <mergeCell ref="M2304:M2305"/>
  </mergeCells>
  <phoneticPr fontId="1" type="noConversion"/>
  <conditionalFormatting sqref="I1248:I1261 I1308:I1355 I1588:I1621 I346:I359 I552:I555 I558:I657 I414:I475 I478:I541 I1010:I1057 I1060:I1181 I1366:I1371 I1378:I1381 I1384:I1397 I1414:I1415 I1400:I1411 I1560:I1585 I1840:I1861 I1770:I1775 I1828:I1837 I168:I189 I192:I211 I368:I373 I376:I405 I408:I411 I660:I753 I860:I865 I806:I857 I998:I1005 I1184:I1231 I1234:I1245 I1538:I1555 I1418:I1527 I1532:I1535 I1264:I1305 I1632:I1633 I1864:I1871 I274:I343 I362:I365 I1624:I1629 I1636:I1693 I1744:I1767 I1732:I1741 I1696:I1725 I1728:I1729 I1928:I1999 I1874:I1925 I214:I271 I756:I801 I546:I549 I868:I995 I1806:I1821 I1778:I1803 I2:I50 I52:I165 I2130:I2209 I2212:I2315">
    <cfRule type="cellIs" dxfId="1520" priority="382" stopIfTrue="1" operator="between">
      <formula>$J$2</formula>
      <formula>$J$2</formula>
    </cfRule>
    <cfRule type="cellIs" dxfId="1519" priority="383" stopIfTrue="1" operator="between">
      <formula>$J$3</formula>
      <formula>$J$3</formula>
    </cfRule>
    <cfRule type="cellIs" dxfId="1518" priority="384" stopIfTrue="1" operator="between">
      <formula>$J$4</formula>
      <formula>$J$4</formula>
    </cfRule>
  </conditionalFormatting>
  <conditionalFormatting sqref="I1246:I1247">
    <cfRule type="cellIs" dxfId="1517" priority="379" stopIfTrue="1" operator="between">
      <formula>$J$2</formula>
      <formula>$J$2</formula>
    </cfRule>
    <cfRule type="cellIs" dxfId="1516" priority="380" stopIfTrue="1" operator="between">
      <formula>$J$3</formula>
      <formula>$J$3</formula>
    </cfRule>
    <cfRule type="cellIs" dxfId="1515" priority="381" stopIfTrue="1" operator="between">
      <formula>$J$4</formula>
      <formula>$J$4</formula>
    </cfRule>
  </conditionalFormatting>
  <conditionalFormatting sqref="I1306:I1307">
    <cfRule type="cellIs" dxfId="1514" priority="376" stopIfTrue="1" operator="between">
      <formula>$J$2</formula>
      <formula>$J$2</formula>
    </cfRule>
    <cfRule type="cellIs" dxfId="1513" priority="377" stopIfTrue="1" operator="between">
      <formula>$J$3</formula>
      <formula>$J$3</formula>
    </cfRule>
    <cfRule type="cellIs" dxfId="1512" priority="378" stopIfTrue="1" operator="between">
      <formula>$J$4</formula>
      <formula>$J$4</formula>
    </cfRule>
  </conditionalFormatting>
  <conditionalFormatting sqref="I1586:I1587">
    <cfRule type="cellIs" dxfId="1511" priority="373" stopIfTrue="1" operator="between">
      <formula>$J$2</formula>
      <formula>$J$2</formula>
    </cfRule>
    <cfRule type="cellIs" dxfId="1510" priority="374" stopIfTrue="1" operator="between">
      <formula>$J$3</formula>
      <formula>$J$3</formula>
    </cfRule>
    <cfRule type="cellIs" dxfId="1509" priority="375" stopIfTrue="1" operator="between">
      <formula>$J$4</formula>
      <formula>$J$4</formula>
    </cfRule>
  </conditionalFormatting>
  <conditionalFormatting sqref="I2002:I2003">
    <cfRule type="cellIs" dxfId="1508" priority="370" stopIfTrue="1" operator="between">
      <formula>$J$2</formula>
      <formula>$J$2</formula>
    </cfRule>
    <cfRule type="cellIs" dxfId="1507" priority="371" stopIfTrue="1" operator="between">
      <formula>$J$3</formula>
      <formula>$J$3</formula>
    </cfRule>
    <cfRule type="cellIs" dxfId="1506" priority="372" stopIfTrue="1" operator="between">
      <formula>$J$4</formula>
      <formula>$J$4</formula>
    </cfRule>
  </conditionalFormatting>
  <conditionalFormatting sqref="I2004:I2005">
    <cfRule type="cellIs" dxfId="1505" priority="367" stopIfTrue="1" operator="between">
      <formula>$J$2</formula>
      <formula>$J$2</formula>
    </cfRule>
    <cfRule type="cellIs" dxfId="1504" priority="368" stopIfTrue="1" operator="between">
      <formula>$J$3</formula>
      <formula>$J$3</formula>
    </cfRule>
    <cfRule type="cellIs" dxfId="1503" priority="369" stopIfTrue="1" operator="between">
      <formula>$J$4</formula>
      <formula>$J$4</formula>
    </cfRule>
  </conditionalFormatting>
  <conditionalFormatting sqref="I2006:I2007">
    <cfRule type="cellIs" dxfId="1502" priority="364" stopIfTrue="1" operator="between">
      <formula>$J$2</formula>
      <formula>$J$2</formula>
    </cfRule>
    <cfRule type="cellIs" dxfId="1501" priority="365" stopIfTrue="1" operator="between">
      <formula>$J$3</formula>
      <formula>$J$3</formula>
    </cfRule>
    <cfRule type="cellIs" dxfId="1500" priority="366" stopIfTrue="1" operator="between">
      <formula>$J$4</formula>
      <formula>$J$4</formula>
    </cfRule>
  </conditionalFormatting>
  <conditionalFormatting sqref="I2008:I2009">
    <cfRule type="cellIs" dxfId="1499" priority="361" stopIfTrue="1" operator="between">
      <formula>$J$2</formula>
      <formula>$J$2</formula>
    </cfRule>
    <cfRule type="cellIs" dxfId="1498" priority="362" stopIfTrue="1" operator="between">
      <formula>$J$3</formula>
      <formula>$J$3</formula>
    </cfRule>
    <cfRule type="cellIs" dxfId="1497" priority="363" stopIfTrue="1" operator="between">
      <formula>$J$4</formula>
      <formula>$J$4</formula>
    </cfRule>
  </conditionalFormatting>
  <conditionalFormatting sqref="I2010:I2011">
    <cfRule type="cellIs" dxfId="1496" priority="358" stopIfTrue="1" operator="between">
      <formula>$J$2</formula>
      <formula>$J$2</formula>
    </cfRule>
    <cfRule type="cellIs" dxfId="1495" priority="359" stopIfTrue="1" operator="between">
      <formula>$J$3</formula>
      <formula>$J$3</formula>
    </cfRule>
    <cfRule type="cellIs" dxfId="1494" priority="360" stopIfTrue="1" operator="between">
      <formula>$J$4</formula>
      <formula>$J$4</formula>
    </cfRule>
  </conditionalFormatting>
  <conditionalFormatting sqref="I2012:I2013">
    <cfRule type="cellIs" dxfId="1493" priority="355" stopIfTrue="1" operator="between">
      <formula>$J$2</formula>
      <formula>$J$2</formula>
    </cfRule>
    <cfRule type="cellIs" dxfId="1492" priority="356" stopIfTrue="1" operator="between">
      <formula>$J$3</formula>
      <formula>$J$3</formula>
    </cfRule>
    <cfRule type="cellIs" dxfId="1491" priority="357" stopIfTrue="1" operator="between">
      <formula>$J$4</formula>
      <formula>$J$4</formula>
    </cfRule>
  </conditionalFormatting>
  <conditionalFormatting sqref="I2014:I2015">
    <cfRule type="cellIs" dxfId="1490" priority="352" stopIfTrue="1" operator="between">
      <formula>$J$2</formula>
      <formula>$J$2</formula>
    </cfRule>
    <cfRule type="cellIs" dxfId="1489" priority="353" stopIfTrue="1" operator="between">
      <formula>$J$3</formula>
      <formula>$J$3</formula>
    </cfRule>
    <cfRule type="cellIs" dxfId="1488" priority="354" stopIfTrue="1" operator="between">
      <formula>$J$4</formula>
      <formula>$J$4</formula>
    </cfRule>
  </conditionalFormatting>
  <conditionalFormatting sqref="I2016:I2017">
    <cfRule type="cellIs" dxfId="1487" priority="349" stopIfTrue="1" operator="between">
      <formula>$J$2</formula>
      <formula>$J$2</formula>
    </cfRule>
    <cfRule type="cellIs" dxfId="1486" priority="350" stopIfTrue="1" operator="between">
      <formula>$J$3</formula>
      <formula>$J$3</formula>
    </cfRule>
    <cfRule type="cellIs" dxfId="1485" priority="351" stopIfTrue="1" operator="between">
      <formula>$J$4</formula>
      <formula>$J$4</formula>
    </cfRule>
  </conditionalFormatting>
  <conditionalFormatting sqref="I2018:I2019">
    <cfRule type="cellIs" dxfId="1484" priority="346" stopIfTrue="1" operator="between">
      <formula>$J$2</formula>
      <formula>$J$2</formula>
    </cfRule>
    <cfRule type="cellIs" dxfId="1483" priority="347" stopIfTrue="1" operator="between">
      <formula>$J$3</formula>
      <formula>$J$3</formula>
    </cfRule>
    <cfRule type="cellIs" dxfId="1482" priority="348" stopIfTrue="1" operator="between">
      <formula>$J$4</formula>
      <formula>$J$4</formula>
    </cfRule>
  </conditionalFormatting>
  <conditionalFormatting sqref="I2020:I2021">
    <cfRule type="cellIs" dxfId="1481" priority="343" stopIfTrue="1" operator="between">
      <formula>$J$2</formula>
      <formula>$J$2</formula>
    </cfRule>
    <cfRule type="cellIs" dxfId="1480" priority="344" stopIfTrue="1" operator="between">
      <formula>$J$3</formula>
      <formula>$J$3</formula>
    </cfRule>
    <cfRule type="cellIs" dxfId="1479" priority="345" stopIfTrue="1" operator="between">
      <formula>$J$4</formula>
      <formula>$J$4</formula>
    </cfRule>
  </conditionalFormatting>
  <conditionalFormatting sqref="I2022:I2023">
    <cfRule type="cellIs" dxfId="1478" priority="340" stopIfTrue="1" operator="between">
      <formula>$J$2</formula>
      <formula>$J$2</formula>
    </cfRule>
    <cfRule type="cellIs" dxfId="1477" priority="341" stopIfTrue="1" operator="between">
      <formula>$J$3</formula>
      <formula>$J$3</formula>
    </cfRule>
    <cfRule type="cellIs" dxfId="1476" priority="342" stopIfTrue="1" operator="between">
      <formula>$J$4</formula>
      <formula>$J$4</formula>
    </cfRule>
  </conditionalFormatting>
  <conditionalFormatting sqref="I2024:I2025">
    <cfRule type="cellIs" dxfId="1475" priority="337" stopIfTrue="1" operator="between">
      <formula>$J$2</formula>
      <formula>$J$2</formula>
    </cfRule>
    <cfRule type="cellIs" dxfId="1474" priority="338" stopIfTrue="1" operator="between">
      <formula>$J$3</formula>
      <formula>$J$3</formula>
    </cfRule>
    <cfRule type="cellIs" dxfId="1473" priority="339" stopIfTrue="1" operator="between">
      <formula>$J$4</formula>
      <formula>$J$4</formula>
    </cfRule>
  </conditionalFormatting>
  <conditionalFormatting sqref="I2026:I2027">
    <cfRule type="cellIs" dxfId="1472" priority="334" stopIfTrue="1" operator="between">
      <formula>$J$2</formula>
      <formula>$J$2</formula>
    </cfRule>
    <cfRule type="cellIs" dxfId="1471" priority="335" stopIfTrue="1" operator="between">
      <formula>$J$3</formula>
      <formula>$J$3</formula>
    </cfRule>
    <cfRule type="cellIs" dxfId="1470" priority="336" stopIfTrue="1" operator="between">
      <formula>$J$4</formula>
      <formula>$J$4</formula>
    </cfRule>
  </conditionalFormatting>
  <conditionalFormatting sqref="I2028:I2029">
    <cfRule type="cellIs" dxfId="1469" priority="331" stopIfTrue="1" operator="between">
      <formula>$J$2</formula>
      <formula>$J$2</formula>
    </cfRule>
    <cfRule type="cellIs" dxfId="1468" priority="332" stopIfTrue="1" operator="between">
      <formula>$J$3</formula>
      <formula>$J$3</formula>
    </cfRule>
    <cfRule type="cellIs" dxfId="1467" priority="333" stopIfTrue="1" operator="between">
      <formula>$J$4</formula>
      <formula>$J$4</formula>
    </cfRule>
  </conditionalFormatting>
  <conditionalFormatting sqref="I2032:I2033">
    <cfRule type="cellIs" dxfId="1466" priority="325" stopIfTrue="1" operator="between">
      <formula>$J$2</formula>
      <formula>$J$2</formula>
    </cfRule>
    <cfRule type="cellIs" dxfId="1465" priority="326" stopIfTrue="1" operator="between">
      <formula>$J$3</formula>
      <formula>$J$3</formula>
    </cfRule>
    <cfRule type="cellIs" dxfId="1464" priority="327" stopIfTrue="1" operator="between">
      <formula>$J$4</formula>
      <formula>$J$4</formula>
    </cfRule>
  </conditionalFormatting>
  <conditionalFormatting sqref="I2034:I2035">
    <cfRule type="cellIs" dxfId="1463" priority="322" stopIfTrue="1" operator="between">
      <formula>$J$2</formula>
      <formula>$J$2</formula>
    </cfRule>
    <cfRule type="cellIs" dxfId="1462" priority="323" stopIfTrue="1" operator="between">
      <formula>$J$3</formula>
      <formula>$J$3</formula>
    </cfRule>
    <cfRule type="cellIs" dxfId="1461" priority="324" stopIfTrue="1" operator="between">
      <formula>$J$4</formula>
      <formula>$J$4</formula>
    </cfRule>
  </conditionalFormatting>
  <conditionalFormatting sqref="I2036:I2037">
    <cfRule type="cellIs" dxfId="1460" priority="319" stopIfTrue="1" operator="between">
      <formula>$J$2</formula>
      <formula>$J$2</formula>
    </cfRule>
    <cfRule type="cellIs" dxfId="1459" priority="320" stopIfTrue="1" operator="between">
      <formula>$J$3</formula>
      <formula>$J$3</formula>
    </cfRule>
    <cfRule type="cellIs" dxfId="1458" priority="321" stopIfTrue="1" operator="between">
      <formula>$J$4</formula>
      <formula>$J$4</formula>
    </cfRule>
  </conditionalFormatting>
  <conditionalFormatting sqref="I2038:I2039">
    <cfRule type="cellIs" dxfId="1457" priority="316" stopIfTrue="1" operator="between">
      <formula>$J$2</formula>
      <formula>$J$2</formula>
    </cfRule>
    <cfRule type="cellIs" dxfId="1456" priority="317" stopIfTrue="1" operator="between">
      <formula>$J$3</formula>
      <formula>$J$3</formula>
    </cfRule>
    <cfRule type="cellIs" dxfId="1455" priority="318" stopIfTrue="1" operator="between">
      <formula>$J$4</formula>
      <formula>$J$4</formula>
    </cfRule>
  </conditionalFormatting>
  <conditionalFormatting sqref="I2040:I2041">
    <cfRule type="cellIs" dxfId="1454" priority="313" stopIfTrue="1" operator="between">
      <formula>$J$2</formula>
      <formula>$J$2</formula>
    </cfRule>
    <cfRule type="cellIs" dxfId="1453" priority="314" stopIfTrue="1" operator="between">
      <formula>$J$3</formula>
      <formula>$J$3</formula>
    </cfRule>
    <cfRule type="cellIs" dxfId="1452" priority="315" stopIfTrue="1" operator="between">
      <formula>$J$4</formula>
      <formula>$J$4</formula>
    </cfRule>
  </conditionalFormatting>
  <conditionalFormatting sqref="I2042:I2043">
    <cfRule type="cellIs" dxfId="1451" priority="310" stopIfTrue="1" operator="between">
      <formula>$J$2</formula>
      <formula>$J$2</formula>
    </cfRule>
    <cfRule type="cellIs" dxfId="1450" priority="311" stopIfTrue="1" operator="between">
      <formula>$J$3</formula>
      <formula>$J$3</formula>
    </cfRule>
    <cfRule type="cellIs" dxfId="1449" priority="312" stopIfTrue="1" operator="between">
      <formula>$J$4</formula>
      <formula>$J$4</formula>
    </cfRule>
  </conditionalFormatting>
  <conditionalFormatting sqref="I2044:I2045">
    <cfRule type="cellIs" dxfId="1448" priority="307" stopIfTrue="1" operator="between">
      <formula>$J$2</formula>
      <formula>$J$2</formula>
    </cfRule>
    <cfRule type="cellIs" dxfId="1447" priority="308" stopIfTrue="1" operator="between">
      <formula>$J$3</formula>
      <formula>$J$3</formula>
    </cfRule>
    <cfRule type="cellIs" dxfId="1446" priority="309" stopIfTrue="1" operator="between">
      <formula>$J$4</formula>
      <formula>$J$4</formula>
    </cfRule>
  </conditionalFormatting>
  <conditionalFormatting sqref="I2046:I2047">
    <cfRule type="cellIs" dxfId="1445" priority="304" stopIfTrue="1" operator="between">
      <formula>$J$2</formula>
      <formula>$J$2</formula>
    </cfRule>
    <cfRule type="cellIs" dxfId="1444" priority="305" stopIfTrue="1" operator="between">
      <formula>$J$3</formula>
      <formula>$J$3</formula>
    </cfRule>
    <cfRule type="cellIs" dxfId="1443" priority="306" stopIfTrue="1" operator="between">
      <formula>$J$4</formula>
      <formula>$J$4</formula>
    </cfRule>
  </conditionalFormatting>
  <conditionalFormatting sqref="I2048:I2049">
    <cfRule type="cellIs" dxfId="1442" priority="301" stopIfTrue="1" operator="between">
      <formula>$J$2</formula>
      <formula>$J$2</formula>
    </cfRule>
    <cfRule type="cellIs" dxfId="1441" priority="302" stopIfTrue="1" operator="between">
      <formula>$J$3</formula>
      <formula>$J$3</formula>
    </cfRule>
    <cfRule type="cellIs" dxfId="1440" priority="303" stopIfTrue="1" operator="between">
      <formula>$J$4</formula>
      <formula>$J$4</formula>
    </cfRule>
  </conditionalFormatting>
  <conditionalFormatting sqref="I2050:I2051">
    <cfRule type="cellIs" dxfId="1439" priority="298" stopIfTrue="1" operator="between">
      <formula>$J$2</formula>
      <formula>$J$2</formula>
    </cfRule>
    <cfRule type="cellIs" dxfId="1438" priority="299" stopIfTrue="1" operator="between">
      <formula>$J$3</formula>
      <formula>$J$3</formula>
    </cfRule>
    <cfRule type="cellIs" dxfId="1437" priority="300" stopIfTrue="1" operator="between">
      <formula>$J$4</formula>
      <formula>$J$4</formula>
    </cfRule>
  </conditionalFormatting>
  <conditionalFormatting sqref="I2052:I2053">
    <cfRule type="cellIs" dxfId="1436" priority="295" stopIfTrue="1" operator="between">
      <formula>$J$2</formula>
      <formula>$J$2</formula>
    </cfRule>
    <cfRule type="cellIs" dxfId="1435" priority="296" stopIfTrue="1" operator="between">
      <formula>$J$3</formula>
      <formula>$J$3</formula>
    </cfRule>
    <cfRule type="cellIs" dxfId="1434" priority="297" stopIfTrue="1" operator="between">
      <formula>$J$4</formula>
      <formula>$J$4</formula>
    </cfRule>
  </conditionalFormatting>
  <conditionalFormatting sqref="I2054:I2055">
    <cfRule type="cellIs" dxfId="1433" priority="292" stopIfTrue="1" operator="between">
      <formula>$J$2</formula>
      <formula>$J$2</formula>
    </cfRule>
    <cfRule type="cellIs" dxfId="1432" priority="293" stopIfTrue="1" operator="between">
      <formula>$J$3</formula>
      <formula>$J$3</formula>
    </cfRule>
    <cfRule type="cellIs" dxfId="1431" priority="294" stopIfTrue="1" operator="between">
      <formula>$J$4</formula>
      <formula>$J$4</formula>
    </cfRule>
  </conditionalFormatting>
  <conditionalFormatting sqref="I2056:I2057">
    <cfRule type="cellIs" dxfId="1430" priority="289" stopIfTrue="1" operator="between">
      <formula>$J$2</formula>
      <formula>$J$2</formula>
    </cfRule>
    <cfRule type="cellIs" dxfId="1429" priority="290" stopIfTrue="1" operator="between">
      <formula>$J$3</formula>
      <formula>$J$3</formula>
    </cfRule>
    <cfRule type="cellIs" dxfId="1428" priority="291" stopIfTrue="1" operator="between">
      <formula>$J$4</formula>
      <formula>$J$4</formula>
    </cfRule>
  </conditionalFormatting>
  <conditionalFormatting sqref="I2058:I2059">
    <cfRule type="cellIs" dxfId="1427" priority="286" stopIfTrue="1" operator="between">
      <formula>$J$2</formula>
      <formula>$J$2</formula>
    </cfRule>
    <cfRule type="cellIs" dxfId="1426" priority="287" stopIfTrue="1" operator="between">
      <formula>$J$3</formula>
      <formula>$J$3</formula>
    </cfRule>
    <cfRule type="cellIs" dxfId="1425" priority="288" stopIfTrue="1" operator="between">
      <formula>$J$4</formula>
      <formula>$J$4</formula>
    </cfRule>
  </conditionalFormatting>
  <conditionalFormatting sqref="I2060:I2061">
    <cfRule type="cellIs" dxfId="1424" priority="283" stopIfTrue="1" operator="between">
      <formula>$J$2</formula>
      <formula>$J$2</formula>
    </cfRule>
    <cfRule type="cellIs" dxfId="1423" priority="284" stopIfTrue="1" operator="between">
      <formula>$J$3</formula>
      <formula>$J$3</formula>
    </cfRule>
    <cfRule type="cellIs" dxfId="1422" priority="285" stopIfTrue="1" operator="between">
      <formula>$J$4</formula>
      <formula>$J$4</formula>
    </cfRule>
  </conditionalFormatting>
  <conditionalFormatting sqref="I2062:I2063">
    <cfRule type="cellIs" dxfId="1421" priority="280" stopIfTrue="1" operator="between">
      <formula>$J$2</formula>
      <formula>$J$2</formula>
    </cfRule>
    <cfRule type="cellIs" dxfId="1420" priority="281" stopIfTrue="1" operator="between">
      <formula>$J$3</formula>
      <formula>$J$3</formula>
    </cfRule>
    <cfRule type="cellIs" dxfId="1419" priority="282" stopIfTrue="1" operator="between">
      <formula>$J$4</formula>
      <formula>$J$4</formula>
    </cfRule>
  </conditionalFormatting>
  <conditionalFormatting sqref="I2064:I2065">
    <cfRule type="cellIs" dxfId="1418" priority="277" stopIfTrue="1" operator="between">
      <formula>$J$2</formula>
      <formula>$J$2</formula>
    </cfRule>
    <cfRule type="cellIs" dxfId="1417" priority="278" stopIfTrue="1" operator="between">
      <formula>$J$3</formula>
      <formula>$J$3</formula>
    </cfRule>
    <cfRule type="cellIs" dxfId="1416" priority="279" stopIfTrue="1" operator="between">
      <formula>$J$4</formula>
      <formula>$J$4</formula>
    </cfRule>
  </conditionalFormatting>
  <conditionalFormatting sqref="I2066:I2067">
    <cfRule type="cellIs" dxfId="1415" priority="274" stopIfTrue="1" operator="between">
      <formula>$J$2</formula>
      <formula>$J$2</formula>
    </cfRule>
    <cfRule type="cellIs" dxfId="1414" priority="275" stopIfTrue="1" operator="between">
      <formula>$J$3</formula>
      <formula>$J$3</formula>
    </cfRule>
    <cfRule type="cellIs" dxfId="1413" priority="276" stopIfTrue="1" operator="between">
      <formula>$J$4</formula>
      <formula>$J$4</formula>
    </cfRule>
  </conditionalFormatting>
  <conditionalFormatting sqref="I2068:I2069">
    <cfRule type="cellIs" dxfId="1412" priority="271" stopIfTrue="1" operator="between">
      <formula>$J$2</formula>
      <formula>$J$2</formula>
    </cfRule>
    <cfRule type="cellIs" dxfId="1411" priority="272" stopIfTrue="1" operator="between">
      <formula>$J$3</formula>
      <formula>$J$3</formula>
    </cfRule>
    <cfRule type="cellIs" dxfId="1410" priority="273" stopIfTrue="1" operator="between">
      <formula>$J$4</formula>
      <formula>$J$4</formula>
    </cfRule>
  </conditionalFormatting>
  <conditionalFormatting sqref="I2070:I2071">
    <cfRule type="cellIs" dxfId="1409" priority="268" stopIfTrue="1" operator="between">
      <formula>$J$2</formula>
      <formula>$J$2</formula>
    </cfRule>
    <cfRule type="cellIs" dxfId="1408" priority="269" stopIfTrue="1" operator="between">
      <formula>$J$3</formula>
      <formula>$J$3</formula>
    </cfRule>
    <cfRule type="cellIs" dxfId="1407" priority="270" stopIfTrue="1" operator="between">
      <formula>$J$4</formula>
      <formula>$J$4</formula>
    </cfRule>
  </conditionalFormatting>
  <conditionalFormatting sqref="I2072:I2073">
    <cfRule type="cellIs" dxfId="1406" priority="265" stopIfTrue="1" operator="between">
      <formula>$J$2</formula>
      <formula>$J$2</formula>
    </cfRule>
    <cfRule type="cellIs" dxfId="1405" priority="266" stopIfTrue="1" operator="between">
      <formula>$J$3</formula>
      <formula>$J$3</formula>
    </cfRule>
    <cfRule type="cellIs" dxfId="1404" priority="267" stopIfTrue="1" operator="between">
      <formula>$J$4</formula>
      <formula>$J$4</formula>
    </cfRule>
  </conditionalFormatting>
  <conditionalFormatting sqref="I2074:I2075">
    <cfRule type="cellIs" dxfId="1403" priority="262" stopIfTrue="1" operator="between">
      <formula>$J$2</formula>
      <formula>$J$2</formula>
    </cfRule>
    <cfRule type="cellIs" dxfId="1402" priority="263" stopIfTrue="1" operator="between">
      <formula>$J$3</formula>
      <formula>$J$3</formula>
    </cfRule>
    <cfRule type="cellIs" dxfId="1401" priority="264" stopIfTrue="1" operator="between">
      <formula>$J$4</formula>
      <formula>$J$4</formula>
    </cfRule>
  </conditionalFormatting>
  <conditionalFormatting sqref="I2076:I2077">
    <cfRule type="cellIs" dxfId="1400" priority="259" stopIfTrue="1" operator="between">
      <formula>$J$2</formula>
      <formula>$J$2</formula>
    </cfRule>
    <cfRule type="cellIs" dxfId="1399" priority="260" stopIfTrue="1" operator="between">
      <formula>$J$3</formula>
      <formula>$J$3</formula>
    </cfRule>
    <cfRule type="cellIs" dxfId="1398" priority="261" stopIfTrue="1" operator="between">
      <formula>$J$4</formula>
      <formula>$J$4</formula>
    </cfRule>
  </conditionalFormatting>
  <conditionalFormatting sqref="I2078:I2079">
    <cfRule type="cellIs" dxfId="1397" priority="256" stopIfTrue="1" operator="between">
      <formula>$J$2</formula>
      <formula>$J$2</formula>
    </cfRule>
    <cfRule type="cellIs" dxfId="1396" priority="257" stopIfTrue="1" operator="between">
      <formula>$J$3</formula>
      <formula>$J$3</formula>
    </cfRule>
    <cfRule type="cellIs" dxfId="1395" priority="258" stopIfTrue="1" operator="between">
      <formula>$J$4</formula>
      <formula>$J$4</formula>
    </cfRule>
  </conditionalFormatting>
  <conditionalFormatting sqref="I2080:I2081">
    <cfRule type="cellIs" dxfId="1394" priority="253" stopIfTrue="1" operator="between">
      <formula>$J$2</formula>
      <formula>$J$2</formula>
    </cfRule>
    <cfRule type="cellIs" dxfId="1393" priority="254" stopIfTrue="1" operator="between">
      <formula>$J$3</formula>
      <formula>$J$3</formula>
    </cfRule>
    <cfRule type="cellIs" dxfId="1392" priority="255" stopIfTrue="1" operator="between">
      <formula>$J$4</formula>
      <formula>$J$4</formula>
    </cfRule>
  </conditionalFormatting>
  <conditionalFormatting sqref="I2082:I2083">
    <cfRule type="cellIs" dxfId="1391" priority="250" stopIfTrue="1" operator="between">
      <formula>$J$2</formula>
      <formula>$J$2</formula>
    </cfRule>
    <cfRule type="cellIs" dxfId="1390" priority="251" stopIfTrue="1" operator="between">
      <formula>$J$3</formula>
      <formula>$J$3</formula>
    </cfRule>
    <cfRule type="cellIs" dxfId="1389" priority="252" stopIfTrue="1" operator="between">
      <formula>$J$4</formula>
      <formula>$J$4</formula>
    </cfRule>
  </conditionalFormatting>
  <conditionalFormatting sqref="I2084:I2085">
    <cfRule type="cellIs" dxfId="1388" priority="247" stopIfTrue="1" operator="between">
      <formula>$J$2</formula>
      <formula>$J$2</formula>
    </cfRule>
    <cfRule type="cellIs" dxfId="1387" priority="248" stopIfTrue="1" operator="between">
      <formula>$J$3</formula>
      <formula>$J$3</formula>
    </cfRule>
    <cfRule type="cellIs" dxfId="1386" priority="249" stopIfTrue="1" operator="between">
      <formula>$J$4</formula>
      <formula>$J$4</formula>
    </cfRule>
  </conditionalFormatting>
  <conditionalFormatting sqref="I2086:I2087">
    <cfRule type="cellIs" dxfId="1385" priority="244" stopIfTrue="1" operator="between">
      <formula>$J$2</formula>
      <formula>$J$2</formula>
    </cfRule>
    <cfRule type="cellIs" dxfId="1384" priority="245" stopIfTrue="1" operator="between">
      <formula>$J$3</formula>
      <formula>$J$3</formula>
    </cfRule>
    <cfRule type="cellIs" dxfId="1383" priority="246" stopIfTrue="1" operator="between">
      <formula>$J$4</formula>
      <formula>$J$4</formula>
    </cfRule>
  </conditionalFormatting>
  <conditionalFormatting sqref="I2088:I2089">
    <cfRule type="cellIs" dxfId="1382" priority="241" stopIfTrue="1" operator="between">
      <formula>$J$2</formula>
      <formula>$J$2</formula>
    </cfRule>
    <cfRule type="cellIs" dxfId="1381" priority="242" stopIfTrue="1" operator="between">
      <formula>$J$3</formula>
      <formula>$J$3</formula>
    </cfRule>
    <cfRule type="cellIs" dxfId="1380" priority="243" stopIfTrue="1" operator="between">
      <formula>$J$4</formula>
      <formula>$J$4</formula>
    </cfRule>
  </conditionalFormatting>
  <conditionalFormatting sqref="I2090:I2091">
    <cfRule type="cellIs" dxfId="1379" priority="238" stopIfTrue="1" operator="between">
      <formula>$J$2</formula>
      <formula>$J$2</formula>
    </cfRule>
    <cfRule type="cellIs" dxfId="1378" priority="239" stopIfTrue="1" operator="between">
      <formula>$J$3</formula>
      <formula>$J$3</formula>
    </cfRule>
    <cfRule type="cellIs" dxfId="1377" priority="240" stopIfTrue="1" operator="between">
      <formula>$J$4</formula>
      <formula>$J$4</formula>
    </cfRule>
  </conditionalFormatting>
  <conditionalFormatting sqref="I2092:I2093">
    <cfRule type="cellIs" dxfId="1376" priority="235" stopIfTrue="1" operator="between">
      <formula>$J$2</formula>
      <formula>$J$2</formula>
    </cfRule>
    <cfRule type="cellIs" dxfId="1375" priority="236" stopIfTrue="1" operator="between">
      <formula>$J$3</formula>
      <formula>$J$3</formula>
    </cfRule>
    <cfRule type="cellIs" dxfId="1374" priority="237" stopIfTrue="1" operator="between">
      <formula>$J$4</formula>
      <formula>$J$4</formula>
    </cfRule>
  </conditionalFormatting>
  <conditionalFormatting sqref="I2094:I2095">
    <cfRule type="cellIs" dxfId="1373" priority="232" stopIfTrue="1" operator="between">
      <formula>$J$2</formula>
      <formula>$J$2</formula>
    </cfRule>
    <cfRule type="cellIs" dxfId="1372" priority="233" stopIfTrue="1" operator="between">
      <formula>$J$3</formula>
      <formula>$J$3</formula>
    </cfRule>
    <cfRule type="cellIs" dxfId="1371" priority="234" stopIfTrue="1" operator="between">
      <formula>$J$4</formula>
      <formula>$J$4</formula>
    </cfRule>
  </conditionalFormatting>
  <conditionalFormatting sqref="I2096:I2097">
    <cfRule type="cellIs" dxfId="1370" priority="229" stopIfTrue="1" operator="between">
      <formula>$J$2</formula>
      <formula>$J$2</formula>
    </cfRule>
    <cfRule type="cellIs" dxfId="1369" priority="230" stopIfTrue="1" operator="between">
      <formula>$J$3</formula>
      <formula>$J$3</formula>
    </cfRule>
    <cfRule type="cellIs" dxfId="1368" priority="231" stopIfTrue="1" operator="between">
      <formula>$J$4</formula>
      <formula>$J$4</formula>
    </cfRule>
  </conditionalFormatting>
  <conditionalFormatting sqref="I2098:I2099">
    <cfRule type="cellIs" dxfId="1367" priority="226" stopIfTrue="1" operator="between">
      <formula>$J$2</formula>
      <formula>$J$2</formula>
    </cfRule>
    <cfRule type="cellIs" dxfId="1366" priority="227" stopIfTrue="1" operator="between">
      <formula>$J$3</formula>
      <formula>$J$3</formula>
    </cfRule>
    <cfRule type="cellIs" dxfId="1365" priority="228" stopIfTrue="1" operator="between">
      <formula>$J$4</formula>
      <formula>$J$4</formula>
    </cfRule>
  </conditionalFormatting>
  <conditionalFormatting sqref="I2100:I2101">
    <cfRule type="cellIs" dxfId="1364" priority="223" stopIfTrue="1" operator="between">
      <formula>$J$2</formula>
      <formula>$J$2</formula>
    </cfRule>
    <cfRule type="cellIs" dxfId="1363" priority="224" stopIfTrue="1" operator="between">
      <formula>$J$3</formula>
      <formula>$J$3</formula>
    </cfRule>
    <cfRule type="cellIs" dxfId="1362" priority="225" stopIfTrue="1" operator="between">
      <formula>$J$4</formula>
      <formula>$J$4</formula>
    </cfRule>
  </conditionalFormatting>
  <conditionalFormatting sqref="I2102:I2103">
    <cfRule type="cellIs" dxfId="1361" priority="220" stopIfTrue="1" operator="between">
      <formula>$J$2</formula>
      <formula>$J$2</formula>
    </cfRule>
    <cfRule type="cellIs" dxfId="1360" priority="221" stopIfTrue="1" operator="between">
      <formula>$J$3</formula>
      <formula>$J$3</formula>
    </cfRule>
    <cfRule type="cellIs" dxfId="1359" priority="222" stopIfTrue="1" operator="between">
      <formula>$J$4</formula>
      <formula>$J$4</formula>
    </cfRule>
  </conditionalFormatting>
  <conditionalFormatting sqref="I2104:I2105">
    <cfRule type="cellIs" dxfId="1358" priority="217" stopIfTrue="1" operator="between">
      <formula>$J$2</formula>
      <formula>$J$2</formula>
    </cfRule>
    <cfRule type="cellIs" dxfId="1357" priority="218" stopIfTrue="1" operator="between">
      <formula>$J$3</formula>
      <formula>$J$3</formula>
    </cfRule>
    <cfRule type="cellIs" dxfId="1356" priority="219" stopIfTrue="1" operator="between">
      <formula>$J$4</formula>
      <formula>$J$4</formula>
    </cfRule>
  </conditionalFormatting>
  <conditionalFormatting sqref="I2106:I2107">
    <cfRule type="cellIs" dxfId="1355" priority="214" stopIfTrue="1" operator="between">
      <formula>$J$2</formula>
      <formula>$J$2</formula>
    </cfRule>
    <cfRule type="cellIs" dxfId="1354" priority="215" stopIfTrue="1" operator="between">
      <formula>$J$3</formula>
      <formula>$J$3</formula>
    </cfRule>
    <cfRule type="cellIs" dxfId="1353" priority="216" stopIfTrue="1" operator="between">
      <formula>$J$4</formula>
      <formula>$J$4</formula>
    </cfRule>
  </conditionalFormatting>
  <conditionalFormatting sqref="I2108:I2109">
    <cfRule type="cellIs" dxfId="1352" priority="211" stopIfTrue="1" operator="between">
      <formula>$J$2</formula>
      <formula>$J$2</formula>
    </cfRule>
    <cfRule type="cellIs" dxfId="1351" priority="212" stopIfTrue="1" operator="between">
      <formula>$J$3</formula>
      <formula>$J$3</formula>
    </cfRule>
    <cfRule type="cellIs" dxfId="1350" priority="213" stopIfTrue="1" operator="between">
      <formula>$J$4</formula>
      <formula>$J$4</formula>
    </cfRule>
  </conditionalFormatting>
  <conditionalFormatting sqref="I2110:I2111">
    <cfRule type="cellIs" dxfId="1349" priority="208" stopIfTrue="1" operator="between">
      <formula>$J$2</formula>
      <formula>$J$2</formula>
    </cfRule>
    <cfRule type="cellIs" dxfId="1348" priority="209" stopIfTrue="1" operator="between">
      <formula>$J$3</formula>
      <formula>$J$3</formula>
    </cfRule>
    <cfRule type="cellIs" dxfId="1347" priority="210" stopIfTrue="1" operator="between">
      <formula>$J$4</formula>
      <formula>$J$4</formula>
    </cfRule>
  </conditionalFormatting>
  <conditionalFormatting sqref="I2112:I2113">
    <cfRule type="cellIs" dxfId="1346" priority="205" stopIfTrue="1" operator="between">
      <formula>$J$2</formula>
      <formula>$J$2</formula>
    </cfRule>
    <cfRule type="cellIs" dxfId="1345" priority="206" stopIfTrue="1" operator="between">
      <formula>$J$3</formula>
      <formula>$J$3</formula>
    </cfRule>
    <cfRule type="cellIs" dxfId="1344" priority="207" stopIfTrue="1" operator="between">
      <formula>$J$4</formula>
      <formula>$J$4</formula>
    </cfRule>
  </conditionalFormatting>
  <conditionalFormatting sqref="I2114:I2121">
    <cfRule type="cellIs" dxfId="1343" priority="202" stopIfTrue="1" operator="between">
      <formula>$J$2</formula>
      <formula>$J$2</formula>
    </cfRule>
    <cfRule type="cellIs" dxfId="1342" priority="203" stopIfTrue="1" operator="between">
      <formula>$J$3</formula>
      <formula>$J$3</formula>
    </cfRule>
    <cfRule type="cellIs" dxfId="1341" priority="204" stopIfTrue="1" operator="between">
      <formula>$J$4</formula>
      <formula>$J$4</formula>
    </cfRule>
  </conditionalFormatting>
  <conditionalFormatting sqref="I2122:I2127">
    <cfRule type="cellIs" dxfId="1340" priority="199" stopIfTrue="1" operator="between">
      <formula>$J$2</formula>
      <formula>$J$2</formula>
    </cfRule>
    <cfRule type="cellIs" dxfId="1339" priority="200" stopIfTrue="1" operator="between">
      <formula>$J$3</formula>
      <formula>$J$3</formula>
    </cfRule>
    <cfRule type="cellIs" dxfId="1338" priority="201" stopIfTrue="1" operator="between">
      <formula>$J$4</formula>
      <formula>$J$4</formula>
    </cfRule>
  </conditionalFormatting>
  <conditionalFormatting sqref="I344:I345">
    <cfRule type="cellIs" dxfId="1337" priority="196" stopIfTrue="1" operator="between">
      <formula>$J$2</formula>
      <formula>$J$2</formula>
    </cfRule>
    <cfRule type="cellIs" dxfId="1336" priority="197" stopIfTrue="1" operator="between">
      <formula>$J$3</formula>
      <formula>$J$3</formula>
    </cfRule>
    <cfRule type="cellIs" dxfId="1335" priority="198" stopIfTrue="1" operator="between">
      <formula>$J$4</formula>
      <formula>$J$4</formula>
    </cfRule>
  </conditionalFormatting>
  <conditionalFormatting sqref="I550:I551">
    <cfRule type="cellIs" dxfId="1334" priority="193" stopIfTrue="1" operator="between">
      <formula>$J$2</formula>
      <formula>$J$2</formula>
    </cfRule>
    <cfRule type="cellIs" dxfId="1333" priority="194" stopIfTrue="1" operator="between">
      <formula>$J$3</formula>
      <formula>$J$3</formula>
    </cfRule>
    <cfRule type="cellIs" dxfId="1332" priority="195" stopIfTrue="1" operator="between">
      <formula>$J$4</formula>
      <formula>$J$4</formula>
    </cfRule>
  </conditionalFormatting>
  <conditionalFormatting sqref="I556:I557">
    <cfRule type="cellIs" dxfId="1331" priority="190" stopIfTrue="1" operator="between">
      <formula>$J$2</formula>
      <formula>$J$2</formula>
    </cfRule>
    <cfRule type="cellIs" dxfId="1330" priority="191" stopIfTrue="1" operator="between">
      <formula>$J$3</formula>
      <formula>$J$3</formula>
    </cfRule>
    <cfRule type="cellIs" dxfId="1329" priority="192" stopIfTrue="1" operator="between">
      <formula>$J$4</formula>
      <formula>$J$4</formula>
    </cfRule>
  </conditionalFormatting>
  <conditionalFormatting sqref="I412:I413">
    <cfRule type="cellIs" dxfId="1328" priority="187" stopIfTrue="1" operator="between">
      <formula>$J$2</formula>
      <formula>$J$2</formula>
    </cfRule>
    <cfRule type="cellIs" dxfId="1327" priority="188" stopIfTrue="1" operator="between">
      <formula>$J$3</formula>
      <formula>$J$3</formula>
    </cfRule>
    <cfRule type="cellIs" dxfId="1326" priority="189" stopIfTrue="1" operator="between">
      <formula>$J$4</formula>
      <formula>$J$4</formula>
    </cfRule>
  </conditionalFormatting>
  <conditionalFormatting sqref="I476:I477">
    <cfRule type="cellIs" dxfId="1325" priority="184" stopIfTrue="1" operator="between">
      <formula>$J$2</formula>
      <formula>$J$2</formula>
    </cfRule>
    <cfRule type="cellIs" dxfId="1324" priority="185" stopIfTrue="1" operator="between">
      <formula>$J$3</formula>
      <formula>$J$3</formula>
    </cfRule>
    <cfRule type="cellIs" dxfId="1323" priority="186" stopIfTrue="1" operator="between">
      <formula>$J$4</formula>
      <formula>$J$4</formula>
    </cfRule>
  </conditionalFormatting>
  <conditionalFormatting sqref="I1006:I1007">
    <cfRule type="cellIs" dxfId="1322" priority="181" stopIfTrue="1" operator="between">
      <formula>$J$2</formula>
      <formula>$J$2</formula>
    </cfRule>
    <cfRule type="cellIs" dxfId="1321" priority="182" stopIfTrue="1" operator="between">
      <formula>$J$3</formula>
      <formula>$J$3</formula>
    </cfRule>
    <cfRule type="cellIs" dxfId="1320" priority="183" stopIfTrue="1" operator="between">
      <formula>$J$4</formula>
      <formula>$J$4</formula>
    </cfRule>
  </conditionalFormatting>
  <conditionalFormatting sqref="I1008:I1009">
    <cfRule type="cellIs" dxfId="1319" priority="178" stopIfTrue="1" operator="between">
      <formula>$J$2</formula>
      <formula>$J$2</formula>
    </cfRule>
    <cfRule type="cellIs" dxfId="1318" priority="179" stopIfTrue="1" operator="between">
      <formula>$J$3</formula>
      <formula>$J$3</formula>
    </cfRule>
    <cfRule type="cellIs" dxfId="1317" priority="180" stopIfTrue="1" operator="between">
      <formula>$J$4</formula>
      <formula>$J$4</formula>
    </cfRule>
  </conditionalFormatting>
  <conditionalFormatting sqref="I1058:I1059">
    <cfRule type="cellIs" dxfId="1316" priority="175" stopIfTrue="1" operator="between">
      <formula>$J$2</formula>
      <formula>$J$2</formula>
    </cfRule>
    <cfRule type="cellIs" dxfId="1315" priority="176" stopIfTrue="1" operator="between">
      <formula>$J$3</formula>
      <formula>$J$3</formula>
    </cfRule>
    <cfRule type="cellIs" dxfId="1314" priority="177" stopIfTrue="1" operator="between">
      <formula>$J$4</formula>
      <formula>$J$4</formula>
    </cfRule>
  </conditionalFormatting>
  <conditionalFormatting sqref="I1356:I1357">
    <cfRule type="cellIs" dxfId="1313" priority="172" stopIfTrue="1" operator="between">
      <formula>$J$2</formula>
      <formula>$J$2</formula>
    </cfRule>
    <cfRule type="cellIs" dxfId="1312" priority="173" stopIfTrue="1" operator="between">
      <formula>$J$3</formula>
      <formula>$J$3</formula>
    </cfRule>
    <cfRule type="cellIs" dxfId="1311" priority="174" stopIfTrue="1" operator="between">
      <formula>$J$4</formula>
      <formula>$J$4</formula>
    </cfRule>
  </conditionalFormatting>
  <conditionalFormatting sqref="I1358:I1359">
    <cfRule type="cellIs" dxfId="1310" priority="169" stopIfTrue="1" operator="between">
      <formula>$J$2</formula>
      <formula>$J$2</formula>
    </cfRule>
    <cfRule type="cellIs" dxfId="1309" priority="170" stopIfTrue="1" operator="between">
      <formula>$J$3</formula>
      <formula>$J$3</formula>
    </cfRule>
    <cfRule type="cellIs" dxfId="1308" priority="171" stopIfTrue="1" operator="between">
      <formula>$J$4</formula>
      <formula>$J$4</formula>
    </cfRule>
  </conditionalFormatting>
  <conditionalFormatting sqref="I1360:I1361">
    <cfRule type="cellIs" dxfId="1307" priority="166" stopIfTrue="1" operator="between">
      <formula>$J$2</formula>
      <formula>$J$2</formula>
    </cfRule>
    <cfRule type="cellIs" dxfId="1306" priority="167" stopIfTrue="1" operator="between">
      <formula>$J$3</formula>
      <formula>$J$3</formula>
    </cfRule>
    <cfRule type="cellIs" dxfId="1305" priority="168" stopIfTrue="1" operator="between">
      <formula>$J$4</formula>
      <formula>$J$4</formula>
    </cfRule>
  </conditionalFormatting>
  <conditionalFormatting sqref="I1362:I1363">
    <cfRule type="cellIs" dxfId="1304" priority="163" stopIfTrue="1" operator="between">
      <formula>$J$2</formula>
      <formula>$J$2</formula>
    </cfRule>
    <cfRule type="cellIs" dxfId="1303" priority="164" stopIfTrue="1" operator="between">
      <formula>$J$3</formula>
      <formula>$J$3</formula>
    </cfRule>
    <cfRule type="cellIs" dxfId="1302" priority="165" stopIfTrue="1" operator="between">
      <formula>$J$4</formula>
      <formula>$J$4</formula>
    </cfRule>
  </conditionalFormatting>
  <conditionalFormatting sqref="I1364:I1365">
    <cfRule type="cellIs" dxfId="1301" priority="160" stopIfTrue="1" operator="between">
      <formula>$J$2</formula>
      <formula>$J$2</formula>
    </cfRule>
    <cfRule type="cellIs" dxfId="1300" priority="161" stopIfTrue="1" operator="between">
      <formula>$J$3</formula>
      <formula>$J$3</formula>
    </cfRule>
    <cfRule type="cellIs" dxfId="1299" priority="162" stopIfTrue="1" operator="between">
      <formula>$J$4</formula>
      <formula>$J$4</formula>
    </cfRule>
  </conditionalFormatting>
  <conditionalFormatting sqref="I1372:I1373">
    <cfRule type="cellIs" dxfId="1298" priority="157" stopIfTrue="1" operator="between">
      <formula>$J$2</formula>
      <formula>$J$2</formula>
    </cfRule>
    <cfRule type="cellIs" dxfId="1297" priority="158" stopIfTrue="1" operator="between">
      <formula>$J$3</formula>
      <formula>$J$3</formula>
    </cfRule>
    <cfRule type="cellIs" dxfId="1296" priority="159" stopIfTrue="1" operator="between">
      <formula>$J$4</formula>
      <formula>$J$4</formula>
    </cfRule>
  </conditionalFormatting>
  <conditionalFormatting sqref="I1374:I1375">
    <cfRule type="cellIs" dxfId="1295" priority="154" stopIfTrue="1" operator="between">
      <formula>$J$2</formula>
      <formula>$J$2</formula>
    </cfRule>
    <cfRule type="cellIs" dxfId="1294" priority="155" stopIfTrue="1" operator="between">
      <formula>$J$3</formula>
      <formula>$J$3</formula>
    </cfRule>
    <cfRule type="cellIs" dxfId="1293" priority="156" stopIfTrue="1" operator="between">
      <formula>$J$4</formula>
      <formula>$J$4</formula>
    </cfRule>
  </conditionalFormatting>
  <conditionalFormatting sqref="I1376:I1377">
    <cfRule type="cellIs" dxfId="1292" priority="151" stopIfTrue="1" operator="between">
      <formula>$J$2</formula>
      <formula>$J$2</formula>
    </cfRule>
    <cfRule type="cellIs" dxfId="1291" priority="152" stopIfTrue="1" operator="between">
      <formula>$J$3</formula>
      <formula>$J$3</formula>
    </cfRule>
    <cfRule type="cellIs" dxfId="1290" priority="153" stopIfTrue="1" operator="between">
      <formula>$J$4</formula>
      <formula>$J$4</formula>
    </cfRule>
  </conditionalFormatting>
  <conditionalFormatting sqref="I1382:I1383">
    <cfRule type="cellIs" dxfId="1289" priority="148" stopIfTrue="1" operator="between">
      <formula>$J$2</formula>
      <formula>$J$2</formula>
    </cfRule>
    <cfRule type="cellIs" dxfId="1288" priority="149" stopIfTrue="1" operator="between">
      <formula>$J$3</formula>
      <formula>$J$3</formula>
    </cfRule>
    <cfRule type="cellIs" dxfId="1287" priority="150" stopIfTrue="1" operator="between">
      <formula>$J$4</formula>
      <formula>$J$4</formula>
    </cfRule>
  </conditionalFormatting>
  <conditionalFormatting sqref="I1412:I1413">
    <cfRule type="cellIs" dxfId="1286" priority="145" stopIfTrue="1" operator="between">
      <formula>$J$2</formula>
      <formula>$J$2</formula>
    </cfRule>
    <cfRule type="cellIs" dxfId="1285" priority="146" stopIfTrue="1" operator="between">
      <formula>$J$3</formula>
      <formula>$J$3</formula>
    </cfRule>
    <cfRule type="cellIs" dxfId="1284" priority="147" stopIfTrue="1" operator="between">
      <formula>$J$4</formula>
      <formula>$J$4</formula>
    </cfRule>
  </conditionalFormatting>
  <conditionalFormatting sqref="I1398:I1399">
    <cfRule type="cellIs" dxfId="1283" priority="142" stopIfTrue="1" operator="between">
      <formula>$J$2</formula>
      <formula>$J$2</formula>
    </cfRule>
    <cfRule type="cellIs" dxfId="1282" priority="143" stopIfTrue="1" operator="between">
      <formula>$J$3</formula>
      <formula>$J$3</formula>
    </cfRule>
    <cfRule type="cellIs" dxfId="1281" priority="144" stopIfTrue="1" operator="between">
      <formula>$J$4</formula>
      <formula>$J$4</formula>
    </cfRule>
  </conditionalFormatting>
  <conditionalFormatting sqref="I1556:I1557">
    <cfRule type="cellIs" dxfId="1280" priority="139" stopIfTrue="1" operator="between">
      <formula>$J$2</formula>
      <formula>$J$2</formula>
    </cfRule>
    <cfRule type="cellIs" dxfId="1279" priority="140" stopIfTrue="1" operator="between">
      <formula>$J$3</formula>
      <formula>$J$3</formula>
    </cfRule>
    <cfRule type="cellIs" dxfId="1278" priority="141" stopIfTrue="1" operator="between">
      <formula>$J$4</formula>
      <formula>$J$4</formula>
    </cfRule>
  </conditionalFormatting>
  <conditionalFormatting sqref="I1558:I1559">
    <cfRule type="cellIs" dxfId="1277" priority="136" stopIfTrue="1" operator="between">
      <formula>$J$2</formula>
      <formula>$J$2</formula>
    </cfRule>
    <cfRule type="cellIs" dxfId="1276" priority="137" stopIfTrue="1" operator="between">
      <formula>$J$3</formula>
      <formula>$J$3</formula>
    </cfRule>
    <cfRule type="cellIs" dxfId="1275" priority="138" stopIfTrue="1" operator="between">
      <formula>$J$4</formula>
      <formula>$J$4</formula>
    </cfRule>
  </conditionalFormatting>
  <conditionalFormatting sqref="I1838:I1839">
    <cfRule type="cellIs" dxfId="1274" priority="133" stopIfTrue="1" operator="between">
      <formula>$J$2</formula>
      <formula>$J$2</formula>
    </cfRule>
    <cfRule type="cellIs" dxfId="1273" priority="134" stopIfTrue="1" operator="between">
      <formula>$J$3</formula>
      <formula>$J$3</formula>
    </cfRule>
    <cfRule type="cellIs" dxfId="1272" priority="135" stopIfTrue="1" operator="between">
      <formula>$J$4</formula>
      <formula>$J$4</formula>
    </cfRule>
  </conditionalFormatting>
  <conditionalFormatting sqref="I1768:I1769">
    <cfRule type="cellIs" dxfId="1271" priority="130" stopIfTrue="1" operator="between">
      <formula>$J$2</formula>
      <formula>$J$2</formula>
    </cfRule>
    <cfRule type="cellIs" dxfId="1270" priority="131" stopIfTrue="1" operator="between">
      <formula>$J$3</formula>
      <formula>$J$3</formula>
    </cfRule>
    <cfRule type="cellIs" dxfId="1269" priority="132" stopIfTrue="1" operator="between">
      <formula>$J$4</formula>
      <formula>$J$4</formula>
    </cfRule>
  </conditionalFormatting>
  <conditionalFormatting sqref="I1822:I1823">
    <cfRule type="cellIs" dxfId="1268" priority="127" stopIfTrue="1" operator="between">
      <formula>$J$2</formula>
      <formula>$J$2</formula>
    </cfRule>
    <cfRule type="cellIs" dxfId="1267" priority="128" stopIfTrue="1" operator="between">
      <formula>$J$3</formula>
      <formula>$J$3</formula>
    </cfRule>
    <cfRule type="cellIs" dxfId="1266" priority="129" stopIfTrue="1" operator="between">
      <formula>$J$4</formula>
      <formula>$J$4</formula>
    </cfRule>
  </conditionalFormatting>
  <conditionalFormatting sqref="I1826:I1827">
    <cfRule type="cellIs" dxfId="1265" priority="124" stopIfTrue="1" operator="between">
      <formula>$J$2</formula>
      <formula>$J$2</formula>
    </cfRule>
    <cfRule type="cellIs" dxfId="1264" priority="125" stopIfTrue="1" operator="between">
      <formula>$J$3</formula>
      <formula>$J$3</formula>
    </cfRule>
    <cfRule type="cellIs" dxfId="1263" priority="126" stopIfTrue="1" operator="between">
      <formula>$J$4</formula>
      <formula>$J$4</formula>
    </cfRule>
  </conditionalFormatting>
  <conditionalFormatting sqref="I1824:I1825">
    <cfRule type="cellIs" dxfId="1262" priority="121" stopIfTrue="1" operator="between">
      <formula>$J$2</formula>
      <formula>$J$2</formula>
    </cfRule>
    <cfRule type="cellIs" dxfId="1261" priority="122" stopIfTrue="1" operator="between">
      <formula>$J$3</formula>
      <formula>$J$3</formula>
    </cfRule>
    <cfRule type="cellIs" dxfId="1260" priority="123" stopIfTrue="1" operator="between">
      <formula>$J$4</formula>
      <formula>$J$4</formula>
    </cfRule>
  </conditionalFormatting>
  <conditionalFormatting sqref="I166:I167">
    <cfRule type="cellIs" dxfId="1259" priority="118" stopIfTrue="1" operator="between">
      <formula>$J$2</formula>
      <formula>$J$2</formula>
    </cfRule>
    <cfRule type="cellIs" dxfId="1258" priority="119" stopIfTrue="1" operator="between">
      <formula>$J$3</formula>
      <formula>$J$3</formula>
    </cfRule>
    <cfRule type="cellIs" dxfId="1257" priority="120" stopIfTrue="1" operator="between">
      <formula>$J$4</formula>
      <formula>$J$4</formula>
    </cfRule>
  </conditionalFormatting>
  <conditionalFormatting sqref="I190:I191">
    <cfRule type="cellIs" dxfId="1256" priority="115" stopIfTrue="1" operator="between">
      <formula>$J$2</formula>
      <formula>$J$2</formula>
    </cfRule>
    <cfRule type="cellIs" dxfId="1255" priority="116" stopIfTrue="1" operator="between">
      <formula>$J$3</formula>
      <formula>$J$3</formula>
    </cfRule>
    <cfRule type="cellIs" dxfId="1254" priority="117" stopIfTrue="1" operator="between">
      <formula>$J$4</formula>
      <formula>$J$4</formula>
    </cfRule>
  </conditionalFormatting>
  <conditionalFormatting sqref="I366:I367">
    <cfRule type="cellIs" dxfId="1253" priority="112" stopIfTrue="1" operator="between">
      <formula>$J$2</formula>
      <formula>$J$2</formula>
    </cfRule>
    <cfRule type="cellIs" dxfId="1252" priority="113" stopIfTrue="1" operator="between">
      <formula>$J$3</formula>
      <formula>$J$3</formula>
    </cfRule>
    <cfRule type="cellIs" dxfId="1251" priority="114" stopIfTrue="1" operator="between">
      <formula>$J$4</formula>
      <formula>$J$4</formula>
    </cfRule>
  </conditionalFormatting>
  <conditionalFormatting sqref="I374:I375">
    <cfRule type="cellIs" dxfId="1250" priority="109" stopIfTrue="1" operator="between">
      <formula>$J$2</formula>
      <formula>$J$2</formula>
    </cfRule>
    <cfRule type="cellIs" dxfId="1249" priority="110" stopIfTrue="1" operator="between">
      <formula>$J$3</formula>
      <formula>$J$3</formula>
    </cfRule>
    <cfRule type="cellIs" dxfId="1248" priority="111" stopIfTrue="1" operator="between">
      <formula>$J$4</formula>
      <formula>$J$4</formula>
    </cfRule>
  </conditionalFormatting>
  <conditionalFormatting sqref="I406:I407">
    <cfRule type="cellIs" dxfId="1247" priority="106" stopIfTrue="1" operator="between">
      <formula>$J$2</formula>
      <formula>$J$2</formula>
    </cfRule>
    <cfRule type="cellIs" dxfId="1246" priority="107" stopIfTrue="1" operator="between">
      <formula>$J$3</formula>
      <formula>$J$3</formula>
    </cfRule>
    <cfRule type="cellIs" dxfId="1245" priority="108" stopIfTrue="1" operator="between">
      <formula>$J$4</formula>
      <formula>$J$4</formula>
    </cfRule>
  </conditionalFormatting>
  <conditionalFormatting sqref="I658:I659">
    <cfRule type="cellIs" dxfId="1244" priority="103" stopIfTrue="1" operator="between">
      <formula>$J$2</formula>
      <formula>$J$2</formula>
    </cfRule>
    <cfRule type="cellIs" dxfId="1243" priority="104" stopIfTrue="1" operator="between">
      <formula>$J$3</formula>
      <formula>$J$3</formula>
    </cfRule>
    <cfRule type="cellIs" dxfId="1242" priority="105" stopIfTrue="1" operator="between">
      <formula>$J$4</formula>
      <formula>$J$4</formula>
    </cfRule>
  </conditionalFormatting>
  <conditionalFormatting sqref="I858:I859">
    <cfRule type="cellIs" dxfId="1241" priority="100" stopIfTrue="1" operator="between">
      <formula>$J$2</formula>
      <formula>$J$2</formula>
    </cfRule>
    <cfRule type="cellIs" dxfId="1240" priority="101" stopIfTrue="1" operator="between">
      <formula>$J$3</formula>
      <formula>$J$3</formula>
    </cfRule>
    <cfRule type="cellIs" dxfId="1239" priority="102" stopIfTrue="1" operator="between">
      <formula>$J$4</formula>
      <formula>$J$4</formula>
    </cfRule>
  </conditionalFormatting>
  <conditionalFormatting sqref="I802:I803">
    <cfRule type="cellIs" dxfId="1238" priority="97" stopIfTrue="1" operator="between">
      <formula>$J$2</formula>
      <formula>$J$2</formula>
    </cfRule>
    <cfRule type="cellIs" dxfId="1237" priority="98" stopIfTrue="1" operator="between">
      <formula>$J$3</formula>
      <formula>$J$3</formula>
    </cfRule>
    <cfRule type="cellIs" dxfId="1236" priority="99" stopIfTrue="1" operator="between">
      <formula>$J$4</formula>
      <formula>$J$4</formula>
    </cfRule>
  </conditionalFormatting>
  <conditionalFormatting sqref="I804:I805">
    <cfRule type="cellIs" dxfId="1235" priority="94" stopIfTrue="1" operator="between">
      <formula>$J$2</formula>
      <formula>$J$2</formula>
    </cfRule>
    <cfRule type="cellIs" dxfId="1234" priority="95" stopIfTrue="1" operator="between">
      <formula>$J$3</formula>
      <formula>$J$3</formula>
    </cfRule>
    <cfRule type="cellIs" dxfId="1233" priority="96" stopIfTrue="1" operator="between">
      <formula>$J$4</formula>
      <formula>$J$4</formula>
    </cfRule>
  </conditionalFormatting>
  <conditionalFormatting sqref="I996:I997">
    <cfRule type="cellIs" dxfId="1232" priority="91" stopIfTrue="1" operator="between">
      <formula>$J$2</formula>
      <formula>$J$2</formula>
    </cfRule>
    <cfRule type="cellIs" dxfId="1231" priority="92" stopIfTrue="1" operator="between">
      <formula>$J$3</formula>
      <formula>$J$3</formula>
    </cfRule>
    <cfRule type="cellIs" dxfId="1230" priority="93" stopIfTrue="1" operator="between">
      <formula>$J$4</formula>
      <formula>$J$4</formula>
    </cfRule>
  </conditionalFormatting>
  <conditionalFormatting sqref="I1182:I1183">
    <cfRule type="cellIs" dxfId="1229" priority="88" stopIfTrue="1" operator="between">
      <formula>$J$2</formula>
      <formula>$J$2</formula>
    </cfRule>
    <cfRule type="cellIs" dxfId="1228" priority="89" stopIfTrue="1" operator="between">
      <formula>$J$3</formula>
      <formula>$J$3</formula>
    </cfRule>
    <cfRule type="cellIs" dxfId="1227" priority="90" stopIfTrue="1" operator="between">
      <formula>$J$4</formula>
      <formula>$J$4</formula>
    </cfRule>
  </conditionalFormatting>
  <conditionalFormatting sqref="I1232:I1233">
    <cfRule type="cellIs" dxfId="1226" priority="85" stopIfTrue="1" operator="between">
      <formula>$J$2</formula>
      <formula>$J$2</formula>
    </cfRule>
    <cfRule type="cellIs" dxfId="1225" priority="86" stopIfTrue="1" operator="between">
      <formula>$J$3</formula>
      <formula>$J$3</formula>
    </cfRule>
    <cfRule type="cellIs" dxfId="1224" priority="87" stopIfTrue="1" operator="between">
      <formula>$J$4</formula>
      <formula>$J$4</formula>
    </cfRule>
  </conditionalFormatting>
  <conditionalFormatting sqref="I1536:I1537">
    <cfRule type="cellIs" dxfId="1223" priority="82" stopIfTrue="1" operator="between">
      <formula>$J$2</formula>
      <formula>$J$2</formula>
    </cfRule>
    <cfRule type="cellIs" dxfId="1222" priority="83" stopIfTrue="1" operator="between">
      <formula>$J$3</formula>
      <formula>$J$3</formula>
    </cfRule>
    <cfRule type="cellIs" dxfId="1221" priority="84" stopIfTrue="1" operator="between">
      <formula>$J$4</formula>
      <formula>$J$4</formula>
    </cfRule>
  </conditionalFormatting>
  <conditionalFormatting sqref="I1416:I1417">
    <cfRule type="cellIs" dxfId="1220" priority="79" stopIfTrue="1" operator="between">
      <formula>$J$2</formula>
      <formula>$J$2</formula>
    </cfRule>
    <cfRule type="cellIs" dxfId="1219" priority="80" stopIfTrue="1" operator="between">
      <formula>$J$3</formula>
      <formula>$J$3</formula>
    </cfRule>
    <cfRule type="cellIs" dxfId="1218" priority="81" stopIfTrue="1" operator="between">
      <formula>$J$4</formula>
      <formula>$J$4</formula>
    </cfRule>
  </conditionalFormatting>
  <conditionalFormatting sqref="I1528:I1529">
    <cfRule type="cellIs" dxfId="1217" priority="76" stopIfTrue="1" operator="between">
      <formula>$J$2</formula>
      <formula>$J$2</formula>
    </cfRule>
    <cfRule type="cellIs" dxfId="1216" priority="77" stopIfTrue="1" operator="between">
      <formula>$J$3</formula>
      <formula>$J$3</formula>
    </cfRule>
    <cfRule type="cellIs" dxfId="1215" priority="78" stopIfTrue="1" operator="between">
      <formula>$J$4</formula>
      <formula>$J$4</formula>
    </cfRule>
  </conditionalFormatting>
  <conditionalFormatting sqref="I1530:I1531">
    <cfRule type="cellIs" dxfId="1214" priority="73" stopIfTrue="1" operator="between">
      <formula>$J$2</formula>
      <formula>$J$2</formula>
    </cfRule>
    <cfRule type="cellIs" dxfId="1213" priority="74" stopIfTrue="1" operator="between">
      <formula>$J$3</formula>
      <formula>$J$3</formula>
    </cfRule>
    <cfRule type="cellIs" dxfId="1212" priority="75" stopIfTrue="1" operator="between">
      <formula>$J$4</formula>
      <formula>$J$4</formula>
    </cfRule>
  </conditionalFormatting>
  <conditionalFormatting sqref="I1262:I1263">
    <cfRule type="cellIs" dxfId="1211" priority="70" stopIfTrue="1" operator="between">
      <formula>$J$2</formula>
      <formula>$J$2</formula>
    </cfRule>
    <cfRule type="cellIs" dxfId="1210" priority="71" stopIfTrue="1" operator="between">
      <formula>$J$3</formula>
      <formula>$J$3</formula>
    </cfRule>
    <cfRule type="cellIs" dxfId="1209" priority="72" stopIfTrue="1" operator="between">
      <formula>$J$4</formula>
      <formula>$J$4</formula>
    </cfRule>
  </conditionalFormatting>
  <conditionalFormatting sqref="I1630:I1631">
    <cfRule type="cellIs" dxfId="1208" priority="67" stopIfTrue="1" operator="between">
      <formula>$J$2</formula>
      <formula>$J$2</formula>
    </cfRule>
    <cfRule type="cellIs" dxfId="1207" priority="68" stopIfTrue="1" operator="between">
      <formula>$J$3</formula>
      <formula>$J$3</formula>
    </cfRule>
    <cfRule type="cellIs" dxfId="1206" priority="69" stopIfTrue="1" operator="between">
      <formula>$J$4</formula>
      <formula>$J$4</formula>
    </cfRule>
  </conditionalFormatting>
  <conditionalFormatting sqref="I1862:I1863">
    <cfRule type="cellIs" dxfId="1205" priority="64" stopIfTrue="1" operator="between">
      <formula>$J$2</formula>
      <formula>$J$2</formula>
    </cfRule>
    <cfRule type="cellIs" dxfId="1204" priority="65" stopIfTrue="1" operator="between">
      <formula>$J$3</formula>
      <formula>$J$3</formula>
    </cfRule>
    <cfRule type="cellIs" dxfId="1203" priority="66" stopIfTrue="1" operator="between">
      <formula>$J$4</formula>
      <formula>$J$4</formula>
    </cfRule>
  </conditionalFormatting>
  <conditionalFormatting sqref="I272:I273">
    <cfRule type="cellIs" dxfId="1202" priority="61" stopIfTrue="1" operator="between">
      <formula>$J$2</formula>
      <formula>$J$2</formula>
    </cfRule>
    <cfRule type="cellIs" dxfId="1201" priority="62" stopIfTrue="1" operator="between">
      <formula>$J$3</formula>
      <formula>$J$3</formula>
    </cfRule>
    <cfRule type="cellIs" dxfId="1200" priority="63" stopIfTrue="1" operator="between">
      <formula>$J$4</formula>
      <formula>$J$4</formula>
    </cfRule>
  </conditionalFormatting>
  <conditionalFormatting sqref="I360:I361">
    <cfRule type="cellIs" dxfId="1199" priority="58" stopIfTrue="1" operator="between">
      <formula>$J$2</formula>
      <formula>$J$2</formula>
    </cfRule>
    <cfRule type="cellIs" dxfId="1198" priority="59" stopIfTrue="1" operator="between">
      <formula>$J$3</formula>
      <formula>$J$3</formula>
    </cfRule>
    <cfRule type="cellIs" dxfId="1197" priority="60" stopIfTrue="1" operator="between">
      <formula>$J$4</formula>
      <formula>$J$4</formula>
    </cfRule>
  </conditionalFormatting>
  <conditionalFormatting sqref="I1622:I1623">
    <cfRule type="cellIs" dxfId="1196" priority="55" stopIfTrue="1" operator="between">
      <formula>$J$2</formula>
      <formula>$J$2</formula>
    </cfRule>
    <cfRule type="cellIs" dxfId="1195" priority="56" stopIfTrue="1" operator="between">
      <formula>$J$3</formula>
      <formula>$J$3</formula>
    </cfRule>
    <cfRule type="cellIs" dxfId="1194" priority="57" stopIfTrue="1" operator="between">
      <formula>$J$4</formula>
      <formula>$J$4</formula>
    </cfRule>
  </conditionalFormatting>
  <conditionalFormatting sqref="I1634:I1635">
    <cfRule type="cellIs" dxfId="1193" priority="52" stopIfTrue="1" operator="between">
      <formula>$J$2</formula>
      <formula>$J$2</formula>
    </cfRule>
    <cfRule type="cellIs" dxfId="1192" priority="53" stopIfTrue="1" operator="between">
      <formula>$J$3</formula>
      <formula>$J$3</formula>
    </cfRule>
    <cfRule type="cellIs" dxfId="1191" priority="54" stopIfTrue="1" operator="between">
      <formula>$J$4</formula>
      <formula>$J$4</formula>
    </cfRule>
  </conditionalFormatting>
  <conditionalFormatting sqref="I1742:I1743">
    <cfRule type="cellIs" dxfId="1190" priority="49" stopIfTrue="1" operator="between">
      <formula>$J$2</formula>
      <formula>$J$2</formula>
    </cfRule>
    <cfRule type="cellIs" dxfId="1189" priority="50" stopIfTrue="1" operator="between">
      <formula>$J$3</formula>
      <formula>$J$3</formula>
    </cfRule>
    <cfRule type="cellIs" dxfId="1188" priority="51" stopIfTrue="1" operator="between">
      <formula>$J$4</formula>
      <formula>$J$4</formula>
    </cfRule>
  </conditionalFormatting>
  <conditionalFormatting sqref="I1730:I1731">
    <cfRule type="cellIs" dxfId="1187" priority="46" stopIfTrue="1" operator="between">
      <formula>$J$2</formula>
      <formula>$J$2</formula>
    </cfRule>
    <cfRule type="cellIs" dxfId="1186" priority="47" stopIfTrue="1" operator="between">
      <formula>$J$3</formula>
      <formula>$J$3</formula>
    </cfRule>
    <cfRule type="cellIs" dxfId="1185" priority="48" stopIfTrue="1" operator="between">
      <formula>$J$4</formula>
      <formula>$J$4</formula>
    </cfRule>
  </conditionalFormatting>
  <conditionalFormatting sqref="I1694:I1695">
    <cfRule type="cellIs" dxfId="1184" priority="43" stopIfTrue="1" operator="between">
      <formula>$J$2</formula>
      <formula>$J$2</formula>
    </cfRule>
    <cfRule type="cellIs" dxfId="1183" priority="44" stopIfTrue="1" operator="between">
      <formula>$J$3</formula>
      <formula>$J$3</formula>
    </cfRule>
    <cfRule type="cellIs" dxfId="1182" priority="45" stopIfTrue="1" operator="between">
      <formula>$J$4</formula>
      <formula>$J$4</formula>
    </cfRule>
  </conditionalFormatting>
  <conditionalFormatting sqref="I1726:I1727">
    <cfRule type="cellIs" dxfId="1181" priority="40" stopIfTrue="1" operator="between">
      <formula>$J$2</formula>
      <formula>$J$2</formula>
    </cfRule>
    <cfRule type="cellIs" dxfId="1180" priority="41" stopIfTrue="1" operator="between">
      <formula>$J$3</formula>
      <formula>$J$3</formula>
    </cfRule>
    <cfRule type="cellIs" dxfId="1179" priority="42" stopIfTrue="1" operator="between">
      <formula>$J$4</formula>
      <formula>$J$4</formula>
    </cfRule>
  </conditionalFormatting>
  <conditionalFormatting sqref="I2000:I2001">
    <cfRule type="cellIs" dxfId="1178" priority="37" stopIfTrue="1" operator="between">
      <formula>$J$2</formula>
      <formula>$J$2</formula>
    </cfRule>
    <cfRule type="cellIs" dxfId="1177" priority="38" stopIfTrue="1" operator="between">
      <formula>$J$3</formula>
      <formula>$J$3</formula>
    </cfRule>
    <cfRule type="cellIs" dxfId="1176" priority="39" stopIfTrue="1" operator="between">
      <formula>$J$4</formula>
      <formula>$J$4</formula>
    </cfRule>
  </conditionalFormatting>
  <conditionalFormatting sqref="I1926:I1927">
    <cfRule type="cellIs" dxfId="1175" priority="34" stopIfTrue="1" operator="between">
      <formula>$J$2</formula>
      <formula>$J$2</formula>
    </cfRule>
    <cfRule type="cellIs" dxfId="1174" priority="35" stopIfTrue="1" operator="between">
      <formula>$J$3</formula>
      <formula>$J$3</formula>
    </cfRule>
    <cfRule type="cellIs" dxfId="1173" priority="36" stopIfTrue="1" operator="between">
      <formula>$J$4</formula>
      <formula>$J$4</formula>
    </cfRule>
  </conditionalFormatting>
  <conditionalFormatting sqref="I2030:I2031">
    <cfRule type="cellIs" dxfId="1172" priority="31" stopIfTrue="1" operator="between">
      <formula>$J$2</formula>
      <formula>$J$2</formula>
    </cfRule>
    <cfRule type="cellIs" dxfId="1171" priority="32" stopIfTrue="1" operator="between">
      <formula>$J$3</formula>
      <formula>$J$3</formula>
    </cfRule>
    <cfRule type="cellIs" dxfId="1170" priority="33" stopIfTrue="1" operator="between">
      <formula>$J$4</formula>
      <formula>$J$4</formula>
    </cfRule>
  </conditionalFormatting>
  <conditionalFormatting sqref="I1872:I1873">
    <cfRule type="cellIs" dxfId="1169" priority="28" stopIfTrue="1" operator="between">
      <formula>$J$2</formula>
      <formula>$J$2</formula>
    </cfRule>
    <cfRule type="cellIs" dxfId="1168" priority="29" stopIfTrue="1" operator="between">
      <formula>$J$3</formula>
      <formula>$J$3</formula>
    </cfRule>
    <cfRule type="cellIs" dxfId="1167" priority="30" stopIfTrue="1" operator="between">
      <formula>$J$4</formula>
      <formula>$J$4</formula>
    </cfRule>
  </conditionalFormatting>
  <conditionalFormatting sqref="I212:I213">
    <cfRule type="cellIs" dxfId="1166" priority="25" stopIfTrue="1" operator="between">
      <formula>$J$2</formula>
      <formula>$J$2</formula>
    </cfRule>
    <cfRule type="cellIs" dxfId="1165" priority="26" stopIfTrue="1" operator="between">
      <formula>$J$3</formula>
      <formula>$J$3</formula>
    </cfRule>
    <cfRule type="cellIs" dxfId="1164" priority="27" stopIfTrue="1" operator="between">
      <formula>$J$4</formula>
      <formula>$J$4</formula>
    </cfRule>
  </conditionalFormatting>
  <conditionalFormatting sqref="I754:I755">
    <cfRule type="cellIs" dxfId="1163" priority="22" stopIfTrue="1" operator="between">
      <formula>$J$2</formula>
      <formula>$J$2</formula>
    </cfRule>
    <cfRule type="cellIs" dxfId="1162" priority="23" stopIfTrue="1" operator="between">
      <formula>$J$3</formula>
      <formula>$J$3</formula>
    </cfRule>
    <cfRule type="cellIs" dxfId="1161" priority="24" stopIfTrue="1" operator="between">
      <formula>$J$4</formula>
      <formula>$J$4</formula>
    </cfRule>
  </conditionalFormatting>
  <conditionalFormatting sqref="I544:I545">
    <cfRule type="cellIs" dxfId="1160" priority="19" stopIfTrue="1" operator="between">
      <formula>$J$2</formula>
      <formula>$J$2</formula>
    </cfRule>
    <cfRule type="cellIs" dxfId="1159" priority="20" stopIfTrue="1" operator="between">
      <formula>$J$3</formula>
      <formula>$J$3</formula>
    </cfRule>
    <cfRule type="cellIs" dxfId="1158" priority="21" stopIfTrue="1" operator="between">
      <formula>$J$4</formula>
      <formula>$J$4</formula>
    </cfRule>
  </conditionalFormatting>
  <conditionalFormatting sqref="I542:I543">
    <cfRule type="cellIs" dxfId="1157" priority="16" stopIfTrue="1" operator="between">
      <formula>$J$2</formula>
      <formula>$J$2</formula>
    </cfRule>
    <cfRule type="cellIs" dxfId="1156" priority="17" stopIfTrue="1" operator="between">
      <formula>$J$3</formula>
      <formula>$J$3</formula>
    </cfRule>
    <cfRule type="cellIs" dxfId="1155" priority="18" stopIfTrue="1" operator="between">
      <formula>$J$4</formula>
      <formula>$J$4</formula>
    </cfRule>
  </conditionalFormatting>
  <conditionalFormatting sqref="I866:I867">
    <cfRule type="cellIs" dxfId="1154" priority="13" stopIfTrue="1" operator="between">
      <formula>$J$2</formula>
      <formula>$J$2</formula>
    </cfRule>
    <cfRule type="cellIs" dxfId="1153" priority="14" stopIfTrue="1" operator="between">
      <formula>$J$3</formula>
      <formula>$J$3</formula>
    </cfRule>
    <cfRule type="cellIs" dxfId="1152" priority="15" stopIfTrue="1" operator="between">
      <formula>$J$4</formula>
      <formula>$J$4</formula>
    </cfRule>
  </conditionalFormatting>
  <conditionalFormatting sqref="I1804:I1805">
    <cfRule type="cellIs" dxfId="1151" priority="10" stopIfTrue="1" operator="between">
      <formula>$J$2</formula>
      <formula>$J$2</formula>
    </cfRule>
    <cfRule type="cellIs" dxfId="1150" priority="11" stopIfTrue="1" operator="between">
      <formula>$J$3</formula>
      <formula>$J$3</formula>
    </cfRule>
    <cfRule type="cellIs" dxfId="1149" priority="12" stopIfTrue="1" operator="between">
      <formula>$J$4</formula>
      <formula>$J$4</formula>
    </cfRule>
  </conditionalFormatting>
  <conditionalFormatting sqref="I1776:I1777">
    <cfRule type="cellIs" dxfId="1148" priority="7" stopIfTrue="1" operator="between">
      <formula>$J$2</formula>
      <formula>$J$2</formula>
    </cfRule>
    <cfRule type="cellIs" dxfId="1147" priority="8" stopIfTrue="1" operator="between">
      <formula>$J$3</formula>
      <formula>$J$3</formula>
    </cfRule>
    <cfRule type="cellIs" dxfId="1146" priority="9" stopIfTrue="1" operator="between">
      <formula>$J$4</formula>
      <formula>$J$4</formula>
    </cfRule>
  </conditionalFormatting>
  <conditionalFormatting sqref="I2128:I2129">
    <cfRule type="cellIs" dxfId="1145" priority="4" stopIfTrue="1" operator="between">
      <formula>$J$2</formula>
      <formula>$J$2</formula>
    </cfRule>
    <cfRule type="cellIs" dxfId="1144" priority="5" stopIfTrue="1" operator="between">
      <formula>$J$3</formula>
      <formula>$J$3</formula>
    </cfRule>
    <cfRule type="cellIs" dxfId="1143" priority="6" stopIfTrue="1" operator="between">
      <formula>$J$4</formula>
      <formula>$J$4</formula>
    </cfRule>
  </conditionalFormatting>
  <conditionalFormatting sqref="I2210:I2211">
    <cfRule type="cellIs" dxfId="1142" priority="1" stopIfTrue="1" operator="between">
      <formula>$J$2</formula>
      <formula>$J$2</formula>
    </cfRule>
    <cfRule type="cellIs" dxfId="1141" priority="2" stopIfTrue="1" operator="between">
      <formula>$J$3</formula>
      <formula>$J$3</formula>
    </cfRule>
    <cfRule type="cellIs" dxfId="1140" priority="3" stopIfTrue="1" operator="between">
      <formula>$J$4</formula>
      <formula>$J$4</formula>
    </cfRule>
  </conditionalFormatting>
  <dataValidations count="5">
    <dataValidation type="list" allowBlank="1" showInputMessage="1" showErrorMessage="1" sqref="M534 M62:M182 M184:M532 M536:M2315 M2:M60" xr:uid="{00000000-0002-0000-0100-000000000000}">
      <formula1>$N$2:$N$7</formula1>
    </dataValidation>
    <dataValidation type="list" allowBlank="1" showInputMessage="1" showErrorMessage="1" sqref="K184:K194 K62:K182 K534 K196:K532 K536:K2315 K2:K50 K52:K60" xr:uid="{00000000-0002-0000-0100-000001000000}">
      <formula1>$L$2:$L$6</formula1>
    </dataValidation>
    <dataValidation type="list" allowBlank="1" showInputMessage="1" showErrorMessage="1" sqref="C184:C194 C104:C182 C68 C96 C90 C94 C84 C86 C88 C80 C82 C78 C76 C74 C70 C72 C694 C92 C98 C196 C198:C692 C698:C912 C100:C102 C696 C914:C2315 C2:C50 C52:C66" xr:uid="{00000000-0002-0000-0100-000002000000}">
      <formula1>$D$2:$D$13</formula1>
    </dataValidation>
    <dataValidation type="list" allowBlank="1" showInputMessage="1" showErrorMessage="1" sqref="O2:O2315" xr:uid="{00000000-0002-0000-0100-000003000000}">
      <formula1>$Q$2:$Q$26</formula1>
    </dataValidation>
    <dataValidation type="list" allowBlank="1" showInputMessage="1" showErrorMessage="1" sqref="I2:I50 I52:I2315" xr:uid="{00000000-0002-0000-0100-000004000000}">
      <formula1>$J$2:$J$4</formula1>
    </dataValidation>
  </dataValidations>
  <pageMargins left="0.74803149606299213" right="0.74803149606299213" top="0.98425196850393704" bottom="0.98425196850393704" header="0.51181102362204722" footer="0.51181102362204722"/>
  <pageSetup paperSize="9" scale="50" orientation="landscape" r:id="rId1"/>
  <headerFooter alignWithMargins="0">
    <oddHeader>&amp;C&amp;"Arial,Bold"&amp;16FREEDOM OF INFORMATION
Requests 2011</oddHeader>
    <oddFooter>&amp;LRCBC Legal and Governance&amp;CPage &amp;P of &amp;N&amp;R&amp;D</oddFooter>
  </headerFooter>
  <rowBreaks count="9" manualBreakCount="9">
    <brk id="69" max="16" man="1"/>
    <brk id="137" max="16" man="1"/>
    <brk id="205" max="16" man="1"/>
    <brk id="273" max="16" man="1"/>
    <brk id="317" max="14" man="1"/>
    <brk id="335" max="14" man="1"/>
    <brk id="425" max="14" man="1"/>
    <brk id="477" max="16" man="1"/>
    <brk id="636" max="17" man="1"/>
  </rowBreaks>
  <colBreaks count="1" manualBreakCount="1">
    <brk id="16" max="5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783"/>
  <sheetViews>
    <sheetView zoomScale="75" zoomScaleNormal="75" zoomScaleSheetLayoutView="50" workbookViewId="0">
      <selection activeCell="N1" sqref="N1:N65536"/>
    </sheetView>
  </sheetViews>
  <sheetFormatPr defaultRowHeight="12.75" x14ac:dyDescent="0.2"/>
  <cols>
    <col min="1" max="1" width="14.42578125" style="13" customWidth="1"/>
    <col min="2" max="2" width="33.28515625" style="13" customWidth="1"/>
    <col min="3" max="3" width="11.140625" style="13" customWidth="1"/>
    <col min="4" max="4" width="11.7109375" style="13" hidden="1" customWidth="1"/>
    <col min="5" max="5" width="13.42578125" style="13" customWidth="1"/>
    <col min="6" max="6" width="13.28515625" style="13" customWidth="1"/>
    <col min="7" max="7" width="13" style="79" hidden="1" customWidth="1"/>
    <col min="8" max="8" width="13.140625" style="13" customWidth="1"/>
    <col min="9" max="9" width="16.42578125" style="13" hidden="1" customWidth="1"/>
    <col min="10" max="10" width="14.140625" style="13" customWidth="1"/>
    <col min="11" max="11" width="11.7109375" style="13" customWidth="1"/>
    <col min="12" max="12" width="11.7109375" style="16" hidden="1" customWidth="1"/>
    <col min="13" max="13" width="20.7109375" style="13" customWidth="1"/>
    <col min="14" max="14" width="10.5703125" style="13" hidden="1" customWidth="1"/>
    <col min="15" max="15" width="20.7109375" style="13" customWidth="1"/>
    <col min="16" max="16" width="20.7109375" style="15" hidden="1" customWidth="1"/>
    <col min="17" max="17" width="78" style="15" customWidth="1"/>
    <col min="18" max="18" width="42.7109375" style="15" hidden="1" customWidth="1"/>
    <col min="19" max="19" width="41.5703125" style="15" hidden="1" customWidth="1"/>
    <col min="20" max="20" width="29.7109375" customWidth="1"/>
    <col min="21" max="21" width="4" customWidth="1"/>
    <col min="22" max="22" width="11" customWidth="1"/>
    <col min="23" max="23" width="4.7109375" customWidth="1"/>
    <col min="24" max="24" width="33.28515625" customWidth="1"/>
    <col min="25" max="26" width="12.7109375" customWidth="1"/>
    <col min="27" max="28" width="12.7109375" style="42" customWidth="1"/>
  </cols>
  <sheetData>
    <row r="1" spans="1:28" ht="48.75" customHeight="1" x14ac:dyDescent="0.2">
      <c r="A1" s="24" t="s">
        <v>4</v>
      </c>
      <c r="B1" s="24" t="s">
        <v>5</v>
      </c>
      <c r="C1" s="24" t="s">
        <v>87</v>
      </c>
      <c r="D1" s="25" t="s">
        <v>88</v>
      </c>
      <c r="E1" s="24" t="s">
        <v>33</v>
      </c>
      <c r="F1" s="24" t="s">
        <v>76</v>
      </c>
      <c r="G1" s="78"/>
      <c r="H1" s="24" t="s">
        <v>90</v>
      </c>
      <c r="I1" s="24" t="s">
        <v>75</v>
      </c>
      <c r="J1" s="24" t="s">
        <v>41</v>
      </c>
      <c r="K1" s="26" t="s">
        <v>91</v>
      </c>
      <c r="L1" s="27" t="s">
        <v>97</v>
      </c>
      <c r="M1" s="26" t="s">
        <v>63</v>
      </c>
      <c r="N1" s="27" t="s">
        <v>93</v>
      </c>
      <c r="O1" s="24" t="s">
        <v>105</v>
      </c>
      <c r="P1" s="37" t="s">
        <v>92</v>
      </c>
      <c r="Q1" s="38" t="s">
        <v>19</v>
      </c>
      <c r="R1" s="47" t="s">
        <v>18</v>
      </c>
      <c r="S1" s="37" t="s">
        <v>89</v>
      </c>
      <c r="T1" s="39"/>
    </row>
    <row r="2" spans="1:28" s="17" customFormat="1" ht="30" x14ac:dyDescent="0.2">
      <c r="A2" s="127" t="s">
        <v>1266</v>
      </c>
      <c r="B2" s="127" t="s">
        <v>2434</v>
      </c>
      <c r="C2" s="127" t="s">
        <v>55</v>
      </c>
      <c r="D2" s="28" t="s">
        <v>50</v>
      </c>
      <c r="E2" s="133">
        <v>43307</v>
      </c>
      <c r="F2" s="133">
        <v>43308</v>
      </c>
      <c r="G2" s="179"/>
      <c r="H2" s="133">
        <v>43335</v>
      </c>
      <c r="I2" s="133"/>
      <c r="J2" s="133">
        <v>43313</v>
      </c>
      <c r="K2" s="131" t="s">
        <v>16</v>
      </c>
      <c r="L2" s="29" t="s">
        <v>16</v>
      </c>
      <c r="M2" s="129" t="s">
        <v>94</v>
      </c>
      <c r="N2" s="30" t="s">
        <v>94</v>
      </c>
      <c r="O2" s="127" t="s">
        <v>14</v>
      </c>
      <c r="P2" s="28" t="s">
        <v>14</v>
      </c>
      <c r="Q2" s="33"/>
      <c r="R2" s="33" t="s">
        <v>2435</v>
      </c>
      <c r="S2" s="59" t="s">
        <v>108</v>
      </c>
      <c r="T2" s="40" t="s">
        <v>42</v>
      </c>
      <c r="U2" s="18"/>
      <c r="V2" s="18">
        <f>COUNTIF(K$2:K$475,"Yes")</f>
        <v>4</v>
      </c>
      <c r="X2" s="50"/>
      <c r="AA2" s="43"/>
      <c r="AB2" s="43"/>
    </row>
    <row r="3" spans="1:28" s="17" customFormat="1" ht="12.75" customHeight="1" x14ac:dyDescent="0.2">
      <c r="A3" s="128"/>
      <c r="B3" s="128"/>
      <c r="C3" s="128"/>
      <c r="D3" s="28" t="s">
        <v>51</v>
      </c>
      <c r="E3" s="134"/>
      <c r="F3" s="134"/>
      <c r="G3" s="180"/>
      <c r="H3" s="134"/>
      <c r="I3" s="134"/>
      <c r="J3" s="134"/>
      <c r="K3" s="132"/>
      <c r="L3" s="31" t="s">
        <v>28</v>
      </c>
      <c r="M3" s="130"/>
      <c r="N3" s="30" t="s">
        <v>86</v>
      </c>
      <c r="O3" s="128"/>
      <c r="P3" s="28" t="s">
        <v>15</v>
      </c>
      <c r="Q3" s="33"/>
      <c r="R3" s="60"/>
      <c r="S3" s="35" t="s">
        <v>8</v>
      </c>
      <c r="T3" s="40" t="s">
        <v>85</v>
      </c>
      <c r="U3" s="18"/>
      <c r="V3" s="18">
        <f>COUNTIF(K$2:K$475,"No")</f>
        <v>0</v>
      </c>
      <c r="AA3" s="43"/>
      <c r="AB3" s="43"/>
    </row>
    <row r="4" spans="1:28" s="17" customFormat="1" ht="12.75" customHeight="1" x14ac:dyDescent="0.2">
      <c r="A4" s="127" t="s">
        <v>1267</v>
      </c>
      <c r="B4" s="127" t="s">
        <v>2647</v>
      </c>
      <c r="C4" s="127" t="s">
        <v>58</v>
      </c>
      <c r="D4" s="28" t="s">
        <v>52</v>
      </c>
      <c r="E4" s="133">
        <v>43375</v>
      </c>
      <c r="F4" s="133">
        <v>43376</v>
      </c>
      <c r="G4" s="179"/>
      <c r="H4" s="133">
        <v>43403</v>
      </c>
      <c r="I4" s="133"/>
      <c r="J4" s="133">
        <v>43383</v>
      </c>
      <c r="K4" s="131" t="s">
        <v>16</v>
      </c>
      <c r="L4" s="81" t="s">
        <v>29</v>
      </c>
      <c r="M4" s="129" t="s">
        <v>94</v>
      </c>
      <c r="N4" s="30" t="s">
        <v>94</v>
      </c>
      <c r="O4" s="127" t="s">
        <v>14</v>
      </c>
      <c r="P4" s="28" t="s">
        <v>14</v>
      </c>
      <c r="Q4" s="33"/>
      <c r="R4" s="60"/>
      <c r="S4" s="35" t="s">
        <v>2</v>
      </c>
      <c r="T4" s="40" t="s">
        <v>29</v>
      </c>
      <c r="U4" s="18"/>
      <c r="V4" s="18">
        <f>COUNTIF(K$2:K$475,"N/A")</f>
        <v>0</v>
      </c>
      <c r="W4" s="18"/>
      <c r="AA4" s="43"/>
      <c r="AB4" s="43"/>
    </row>
    <row r="5" spans="1:28" s="17" customFormat="1" ht="30" x14ac:dyDescent="0.2">
      <c r="A5" s="128"/>
      <c r="B5" s="128"/>
      <c r="C5" s="128"/>
      <c r="D5" s="28" t="s">
        <v>53</v>
      </c>
      <c r="E5" s="134"/>
      <c r="F5" s="134"/>
      <c r="G5" s="180"/>
      <c r="H5" s="134"/>
      <c r="I5" s="134"/>
      <c r="J5" s="134"/>
      <c r="K5" s="132"/>
      <c r="L5" s="82"/>
      <c r="M5" s="130"/>
      <c r="N5" s="30" t="s">
        <v>86</v>
      </c>
      <c r="O5" s="128"/>
      <c r="P5" s="28" t="s">
        <v>15</v>
      </c>
      <c r="Q5" s="33" t="s">
        <v>107</v>
      </c>
      <c r="R5" s="60"/>
      <c r="S5" s="57" t="s">
        <v>9</v>
      </c>
      <c r="T5" s="36"/>
      <c r="AA5" s="43"/>
      <c r="AB5" s="43"/>
    </row>
    <row r="6" spans="1:28" s="17" customFormat="1" ht="18" customHeight="1" x14ac:dyDescent="0.2">
      <c r="A6" s="127" t="s">
        <v>1268</v>
      </c>
      <c r="B6" s="127" t="s">
        <v>2652</v>
      </c>
      <c r="C6" s="127" t="s">
        <v>58</v>
      </c>
      <c r="D6" s="28" t="s">
        <v>40</v>
      </c>
      <c r="E6" s="133">
        <v>43375</v>
      </c>
      <c r="F6" s="133">
        <v>43376</v>
      </c>
      <c r="G6" s="179"/>
      <c r="H6" s="133">
        <v>43403</v>
      </c>
      <c r="I6" s="133"/>
      <c r="J6" s="133">
        <v>43404</v>
      </c>
      <c r="K6" s="131" t="s">
        <v>16</v>
      </c>
      <c r="L6" s="32"/>
      <c r="M6" s="129" t="s">
        <v>94</v>
      </c>
      <c r="N6" s="30" t="s">
        <v>95</v>
      </c>
      <c r="O6" s="127" t="s">
        <v>14</v>
      </c>
      <c r="P6" s="28" t="s">
        <v>73</v>
      </c>
      <c r="Q6" s="33"/>
      <c r="R6" s="60"/>
      <c r="S6" s="58" t="s">
        <v>3</v>
      </c>
      <c r="T6" s="40" t="s">
        <v>94</v>
      </c>
      <c r="U6" s="18"/>
      <c r="V6" s="18">
        <f>COUNTIF(M$2:M475,"Complete")</f>
        <v>4</v>
      </c>
      <c r="AA6" s="43"/>
      <c r="AB6" s="43"/>
    </row>
    <row r="7" spans="1:28" s="17" customFormat="1" ht="15.75" x14ac:dyDescent="0.2">
      <c r="A7" s="128"/>
      <c r="B7" s="128"/>
      <c r="C7" s="128"/>
      <c r="D7" s="28" t="s">
        <v>54</v>
      </c>
      <c r="E7" s="134"/>
      <c r="F7" s="134"/>
      <c r="G7" s="180"/>
      <c r="H7" s="134"/>
      <c r="I7" s="134"/>
      <c r="J7" s="134"/>
      <c r="K7" s="132"/>
      <c r="L7" s="30"/>
      <c r="M7" s="130"/>
      <c r="N7" s="48"/>
      <c r="O7" s="128"/>
      <c r="P7" s="35" t="s">
        <v>74</v>
      </c>
      <c r="Q7" s="33"/>
      <c r="R7" s="60"/>
      <c r="S7" s="57" t="s">
        <v>10</v>
      </c>
      <c r="T7" s="40" t="s">
        <v>86</v>
      </c>
      <c r="U7" s="18"/>
      <c r="V7" s="18">
        <f>COUNTIF(M$2:M$475,"In Progress")</f>
        <v>0</v>
      </c>
      <c r="W7" s="18"/>
      <c r="AA7" s="43"/>
      <c r="AB7" s="43"/>
    </row>
    <row r="8" spans="1:28" s="17" customFormat="1" ht="15.75" customHeight="1" x14ac:dyDescent="0.2">
      <c r="A8" s="127" t="s">
        <v>1269</v>
      </c>
      <c r="B8" s="127" t="s">
        <v>2793</v>
      </c>
      <c r="C8" s="127" t="s">
        <v>59</v>
      </c>
      <c r="D8" s="28" t="s">
        <v>55</v>
      </c>
      <c r="E8" s="133">
        <v>43418</v>
      </c>
      <c r="F8" s="133">
        <v>43419</v>
      </c>
      <c r="G8" s="181"/>
      <c r="H8" s="133">
        <v>43446</v>
      </c>
      <c r="I8" s="133"/>
      <c r="J8" s="133">
        <v>43432</v>
      </c>
      <c r="K8" s="131" t="s">
        <v>16</v>
      </c>
      <c r="L8" s="30"/>
      <c r="M8" s="129" t="s">
        <v>94</v>
      </c>
      <c r="N8" s="48"/>
      <c r="O8" s="127" t="s">
        <v>14</v>
      </c>
      <c r="P8" s="28"/>
      <c r="Q8" s="33"/>
      <c r="R8" s="33"/>
      <c r="S8" s="56" t="s">
        <v>109</v>
      </c>
      <c r="T8" s="40" t="s">
        <v>22</v>
      </c>
      <c r="U8" s="18"/>
      <c r="V8" s="18">
        <f>COUNTIF(M$2:M$475,"Clarification Sought")</f>
        <v>0</v>
      </c>
      <c r="W8" s="18"/>
      <c r="X8" s="18"/>
      <c r="AA8" s="43"/>
      <c r="AB8" s="43"/>
    </row>
    <row r="9" spans="1:28" s="17" customFormat="1" ht="12.75" customHeight="1" x14ac:dyDescent="0.2">
      <c r="A9" s="128"/>
      <c r="B9" s="128"/>
      <c r="C9" s="128"/>
      <c r="D9" s="28" t="s">
        <v>56</v>
      </c>
      <c r="E9" s="134"/>
      <c r="F9" s="134"/>
      <c r="G9" s="182"/>
      <c r="H9" s="134"/>
      <c r="I9" s="134"/>
      <c r="J9" s="134"/>
      <c r="K9" s="132"/>
      <c r="L9" s="30"/>
      <c r="M9" s="130"/>
      <c r="N9" s="48"/>
      <c r="O9" s="128"/>
      <c r="P9" s="28"/>
      <c r="Q9" s="33"/>
      <c r="R9" s="60"/>
      <c r="S9" s="35" t="s">
        <v>1</v>
      </c>
      <c r="T9" s="40" t="s">
        <v>96</v>
      </c>
      <c r="U9" s="18"/>
      <c r="V9" s="18">
        <f>COUNTIF(M$2:M$475,"Elapsed")</f>
        <v>0</v>
      </c>
      <c r="AA9" s="43"/>
      <c r="AB9" s="43"/>
    </row>
    <row r="10" spans="1:28" s="17" customFormat="1" ht="21.75" customHeight="1" x14ac:dyDescent="0.2">
      <c r="A10" s="127" t="s">
        <v>1270</v>
      </c>
      <c r="B10" s="127"/>
      <c r="C10" s="127"/>
      <c r="D10" s="28" t="s">
        <v>57</v>
      </c>
      <c r="E10" s="133"/>
      <c r="F10" s="133"/>
      <c r="G10" s="181"/>
      <c r="H10" s="133"/>
      <c r="I10" s="133"/>
      <c r="J10" s="133"/>
      <c r="K10" s="131"/>
      <c r="L10" s="30"/>
      <c r="M10" s="129"/>
      <c r="N10" s="48"/>
      <c r="O10" s="127"/>
      <c r="P10" s="28"/>
      <c r="Q10" s="33"/>
      <c r="R10" s="60"/>
      <c r="S10" s="35" t="s">
        <v>0</v>
      </c>
      <c r="T10" s="40" t="s">
        <v>95</v>
      </c>
      <c r="U10" s="18"/>
      <c r="V10" s="18">
        <f>COUNTIF(M$2:M$475,"Withdrawn")</f>
        <v>0</v>
      </c>
      <c r="X10" s="18"/>
      <c r="Y10" s="23"/>
      <c r="AA10" s="43"/>
      <c r="AB10" s="43"/>
    </row>
    <row r="11" spans="1:28" s="17" customFormat="1" ht="9" customHeight="1" x14ac:dyDescent="0.2">
      <c r="A11" s="128"/>
      <c r="B11" s="128"/>
      <c r="C11" s="128"/>
      <c r="D11" s="28" t="s">
        <v>58</v>
      </c>
      <c r="E11" s="134"/>
      <c r="F11" s="134"/>
      <c r="G11" s="182"/>
      <c r="H11" s="134"/>
      <c r="I11" s="134"/>
      <c r="J11" s="134"/>
      <c r="K11" s="132"/>
      <c r="L11" s="30"/>
      <c r="M11" s="130"/>
      <c r="N11" s="48"/>
      <c r="O11" s="128"/>
      <c r="P11" s="28"/>
      <c r="Q11" s="33"/>
      <c r="R11" s="60"/>
      <c r="S11" s="57" t="s">
        <v>110</v>
      </c>
      <c r="T11" s="36"/>
      <c r="AA11" s="43"/>
      <c r="AB11" s="43"/>
    </row>
    <row r="12" spans="1:28" s="17" customFormat="1" ht="15.75" customHeight="1" x14ac:dyDescent="0.2">
      <c r="A12" s="127" t="s">
        <v>1271</v>
      </c>
      <c r="B12" s="127"/>
      <c r="C12" s="127"/>
      <c r="D12" s="28" t="s">
        <v>59</v>
      </c>
      <c r="E12" s="133"/>
      <c r="F12" s="133"/>
      <c r="G12" s="181"/>
      <c r="H12" s="133"/>
      <c r="I12" s="133"/>
      <c r="J12" s="133"/>
      <c r="K12" s="131"/>
      <c r="L12" s="30"/>
      <c r="M12" s="129"/>
      <c r="N12" s="48"/>
      <c r="O12" s="127"/>
      <c r="P12" s="28"/>
      <c r="Q12" s="33"/>
      <c r="R12" s="60"/>
      <c r="S12" s="57" t="s">
        <v>11</v>
      </c>
      <c r="T12" s="40" t="s">
        <v>14</v>
      </c>
      <c r="U12" s="18"/>
      <c r="V12" s="18">
        <f>COUNTIF(O$2:O$475,"Full Disclosure")</f>
        <v>4</v>
      </c>
      <c r="AA12" s="43"/>
      <c r="AB12" s="43"/>
    </row>
    <row r="13" spans="1:28" s="17" customFormat="1" ht="30" x14ac:dyDescent="0.2">
      <c r="A13" s="128"/>
      <c r="B13" s="128"/>
      <c r="C13" s="128"/>
      <c r="D13" s="28" t="s">
        <v>60</v>
      </c>
      <c r="E13" s="134"/>
      <c r="F13" s="134"/>
      <c r="G13" s="182"/>
      <c r="H13" s="134"/>
      <c r="I13" s="134"/>
      <c r="J13" s="134"/>
      <c r="K13" s="132"/>
      <c r="L13" s="30"/>
      <c r="M13" s="130"/>
      <c r="N13" s="48"/>
      <c r="O13" s="128"/>
      <c r="P13" s="28"/>
      <c r="Q13" s="33"/>
      <c r="R13" s="60"/>
      <c r="S13" s="57" t="s">
        <v>106</v>
      </c>
      <c r="T13" s="40" t="s">
        <v>15</v>
      </c>
      <c r="U13" s="18"/>
      <c r="V13" s="18">
        <f>COUNTIF(O$2:O$475,"Partial Disclosure")</f>
        <v>0</v>
      </c>
      <c r="AA13" s="43"/>
      <c r="AB13" s="43"/>
    </row>
    <row r="14" spans="1:28" s="17" customFormat="1" ht="15.75" customHeight="1" x14ac:dyDescent="0.2">
      <c r="A14" s="127" t="s">
        <v>1272</v>
      </c>
      <c r="B14" s="127"/>
      <c r="C14" s="127"/>
      <c r="D14" s="28"/>
      <c r="E14" s="133"/>
      <c r="F14" s="133"/>
      <c r="G14" s="181"/>
      <c r="H14" s="133"/>
      <c r="I14" s="133"/>
      <c r="J14" s="133"/>
      <c r="K14" s="131"/>
      <c r="L14" s="30"/>
      <c r="M14" s="129"/>
      <c r="N14" s="48"/>
      <c r="O14" s="127"/>
      <c r="P14" s="28"/>
      <c r="Q14" s="33"/>
      <c r="R14" s="33"/>
      <c r="S14" s="28" t="s">
        <v>107</v>
      </c>
      <c r="T14" s="40" t="s">
        <v>23</v>
      </c>
      <c r="U14" s="18"/>
      <c r="V14" s="18">
        <f>COUNTIF(O$2:O$475,"Information Not Held")</f>
        <v>0</v>
      </c>
      <c r="AA14" s="43"/>
      <c r="AB14" s="43"/>
    </row>
    <row r="15" spans="1:28" s="17" customFormat="1" ht="18" customHeight="1" x14ac:dyDescent="0.2">
      <c r="A15" s="128"/>
      <c r="B15" s="128"/>
      <c r="C15" s="128"/>
      <c r="D15" s="28"/>
      <c r="E15" s="134"/>
      <c r="F15" s="134"/>
      <c r="G15" s="182"/>
      <c r="H15" s="134"/>
      <c r="I15" s="134"/>
      <c r="J15" s="134"/>
      <c r="K15" s="132"/>
      <c r="L15" s="30"/>
      <c r="M15" s="130"/>
      <c r="N15" s="48"/>
      <c r="O15" s="128"/>
      <c r="P15" s="28"/>
      <c r="Q15" s="33"/>
      <c r="R15" s="60"/>
      <c r="S15" s="35"/>
      <c r="T15" s="40" t="s">
        <v>17</v>
      </c>
      <c r="U15" s="18"/>
      <c r="V15" s="18">
        <f>COUNTIF(O$2:O$475,"Refused")</f>
        <v>0</v>
      </c>
      <c r="AA15" s="43"/>
      <c r="AB15" s="43"/>
    </row>
    <row r="16" spans="1:28" s="17" customFormat="1" ht="12.75" customHeight="1" x14ac:dyDescent="0.2">
      <c r="A16" s="127" t="s">
        <v>1273</v>
      </c>
      <c r="B16" s="127"/>
      <c r="C16" s="127"/>
      <c r="D16" s="28"/>
      <c r="E16" s="133"/>
      <c r="F16" s="133"/>
      <c r="G16" s="181"/>
      <c r="H16" s="133"/>
      <c r="I16" s="133"/>
      <c r="J16" s="133"/>
      <c r="K16" s="131"/>
      <c r="L16" s="30"/>
      <c r="M16" s="129"/>
      <c r="N16" s="48"/>
      <c r="O16" s="127"/>
      <c r="P16" s="28"/>
      <c r="Q16" s="33"/>
      <c r="R16" s="60"/>
      <c r="S16" s="35"/>
      <c r="T16" s="40" t="s">
        <v>29</v>
      </c>
      <c r="U16" s="18"/>
      <c r="V16" s="18">
        <f>COUNTIF(O$2:O$475,"N/A")</f>
        <v>0</v>
      </c>
      <c r="W16" s="18"/>
      <c r="AA16" s="43"/>
      <c r="AB16" s="43"/>
    </row>
    <row r="17" spans="1:28" s="17" customFormat="1" ht="21.75" customHeight="1" x14ac:dyDescent="0.2">
      <c r="A17" s="128"/>
      <c r="B17" s="128"/>
      <c r="C17" s="128"/>
      <c r="D17" s="28"/>
      <c r="E17" s="134"/>
      <c r="F17" s="134"/>
      <c r="G17" s="182"/>
      <c r="H17" s="134"/>
      <c r="I17" s="134"/>
      <c r="J17" s="134"/>
      <c r="K17" s="132"/>
      <c r="L17" s="30"/>
      <c r="M17" s="130"/>
      <c r="N17" s="48"/>
      <c r="O17" s="128"/>
      <c r="P17" s="28"/>
      <c r="Q17" s="33"/>
      <c r="R17" s="60"/>
      <c r="S17" s="35"/>
      <c r="T17" s="36"/>
      <c r="AA17" s="43"/>
      <c r="AB17" s="43"/>
    </row>
    <row r="18" spans="1:28" s="17" customFormat="1" ht="15.75" customHeight="1" x14ac:dyDescent="0.2">
      <c r="A18" s="127" t="s">
        <v>1274</v>
      </c>
      <c r="B18" s="127"/>
      <c r="C18" s="127"/>
      <c r="D18" s="28"/>
      <c r="E18" s="133"/>
      <c r="F18" s="133"/>
      <c r="G18" s="179"/>
      <c r="H18" s="133"/>
      <c r="I18" s="133"/>
      <c r="J18" s="133"/>
      <c r="K18" s="131"/>
      <c r="L18" s="30"/>
      <c r="M18" s="129"/>
      <c r="N18" s="48"/>
      <c r="O18" s="127"/>
      <c r="P18" s="28"/>
      <c r="Q18" s="33"/>
      <c r="R18" s="60"/>
      <c r="S18" s="35"/>
      <c r="T18" s="40" t="s">
        <v>115</v>
      </c>
      <c r="AA18" s="43"/>
      <c r="AB18" s="43"/>
    </row>
    <row r="19" spans="1:28" s="17" customFormat="1" ht="20.25" customHeight="1" x14ac:dyDescent="0.2">
      <c r="A19" s="128"/>
      <c r="B19" s="128"/>
      <c r="C19" s="128"/>
      <c r="D19" s="28"/>
      <c r="E19" s="134"/>
      <c r="F19" s="134"/>
      <c r="G19" s="183"/>
      <c r="H19" s="134"/>
      <c r="I19" s="134"/>
      <c r="J19" s="134"/>
      <c r="K19" s="132"/>
      <c r="L19" s="30"/>
      <c r="M19" s="130"/>
      <c r="N19" s="48"/>
      <c r="O19" s="128"/>
      <c r="P19" s="28"/>
      <c r="Q19" s="33"/>
      <c r="R19" s="60"/>
      <c r="S19" s="75"/>
      <c r="T19" s="84" t="s">
        <v>114</v>
      </c>
      <c r="AA19" s="43"/>
      <c r="AB19" s="43"/>
    </row>
    <row r="20" spans="1:28" s="36" customFormat="1" ht="15.75" customHeight="1" x14ac:dyDescent="0.2">
      <c r="A20" s="127" t="s">
        <v>1275</v>
      </c>
      <c r="B20" s="127"/>
      <c r="C20" s="127"/>
      <c r="D20" s="28"/>
      <c r="E20" s="133"/>
      <c r="F20" s="133"/>
      <c r="G20" s="179"/>
      <c r="H20" s="133"/>
      <c r="I20" s="133"/>
      <c r="J20" s="133"/>
      <c r="K20" s="131"/>
      <c r="L20" s="30"/>
      <c r="M20" s="129"/>
      <c r="N20" s="48"/>
      <c r="O20" s="127"/>
      <c r="P20" s="28"/>
      <c r="Q20" s="33"/>
      <c r="R20" s="33"/>
      <c r="S20" s="83"/>
      <c r="T20" s="85" t="s">
        <v>112</v>
      </c>
      <c r="AA20" s="44"/>
      <c r="AB20" s="44"/>
    </row>
    <row r="21" spans="1:28" s="36" customFormat="1" ht="15.75" x14ac:dyDescent="0.2">
      <c r="A21" s="128"/>
      <c r="B21" s="188"/>
      <c r="C21" s="188"/>
      <c r="D21" s="28"/>
      <c r="E21" s="187"/>
      <c r="F21" s="187"/>
      <c r="G21" s="190"/>
      <c r="H21" s="187"/>
      <c r="I21" s="134"/>
      <c r="J21" s="187"/>
      <c r="K21" s="189"/>
      <c r="L21" s="30"/>
      <c r="M21" s="191"/>
      <c r="N21" s="48"/>
      <c r="O21" s="188"/>
      <c r="P21" s="28"/>
      <c r="Q21" s="33"/>
      <c r="R21" s="60"/>
      <c r="S21" s="75"/>
      <c r="T21" s="85" t="s">
        <v>113</v>
      </c>
      <c r="AA21" s="44"/>
      <c r="AB21" s="44"/>
    </row>
    <row r="22" spans="1:28" s="36" customFormat="1" ht="12.75" customHeight="1" x14ac:dyDescent="0.2">
      <c r="A22" s="127" t="s">
        <v>1276</v>
      </c>
      <c r="B22" s="127"/>
      <c r="C22" s="127"/>
      <c r="D22" s="28"/>
      <c r="E22" s="133"/>
      <c r="F22" s="133"/>
      <c r="G22" s="179"/>
      <c r="H22" s="133"/>
      <c r="I22" s="133"/>
      <c r="J22" s="133"/>
      <c r="K22" s="131"/>
      <c r="L22" s="30"/>
      <c r="M22" s="129"/>
      <c r="N22" s="48"/>
      <c r="O22" s="127"/>
      <c r="P22" s="28"/>
      <c r="Q22" s="33"/>
      <c r="R22" s="60"/>
      <c r="S22" s="75"/>
      <c r="T22" s="85" t="s">
        <v>36</v>
      </c>
      <c r="AA22" s="44"/>
      <c r="AB22" s="44"/>
    </row>
    <row r="23" spans="1:28" s="36" customFormat="1" ht="15.75" x14ac:dyDescent="0.2">
      <c r="A23" s="128"/>
      <c r="B23" s="128"/>
      <c r="C23" s="128"/>
      <c r="D23" s="28"/>
      <c r="E23" s="134"/>
      <c r="F23" s="134"/>
      <c r="G23" s="180"/>
      <c r="H23" s="134"/>
      <c r="I23" s="134"/>
      <c r="J23" s="134"/>
      <c r="K23" s="132"/>
      <c r="L23" s="30"/>
      <c r="M23" s="130"/>
      <c r="N23" s="48"/>
      <c r="O23" s="128"/>
      <c r="P23" s="28"/>
      <c r="Q23" s="33"/>
      <c r="R23" s="60"/>
      <c r="S23" s="75"/>
      <c r="T23" s="85" t="s">
        <v>111</v>
      </c>
      <c r="AA23" s="44"/>
      <c r="AB23" s="44"/>
    </row>
    <row r="24" spans="1:28" s="36" customFormat="1" ht="15.75" customHeight="1" x14ac:dyDescent="0.2">
      <c r="A24" s="127" t="s">
        <v>1277</v>
      </c>
      <c r="B24" s="127"/>
      <c r="C24" s="127"/>
      <c r="D24" s="28"/>
      <c r="E24" s="133"/>
      <c r="F24" s="133"/>
      <c r="G24" s="179"/>
      <c r="H24" s="133"/>
      <c r="I24" s="133"/>
      <c r="J24" s="133"/>
      <c r="K24" s="131"/>
      <c r="L24" s="30"/>
      <c r="M24" s="129"/>
      <c r="N24" s="48"/>
      <c r="O24" s="127"/>
      <c r="P24" s="28"/>
      <c r="Q24" s="33"/>
      <c r="R24" s="60"/>
      <c r="S24" s="35"/>
      <c r="AA24" s="44"/>
      <c r="AB24" s="44"/>
    </row>
    <row r="25" spans="1:28" s="36" customFormat="1" ht="15.75" x14ac:dyDescent="0.2">
      <c r="A25" s="128"/>
      <c r="B25" s="128"/>
      <c r="C25" s="128"/>
      <c r="D25" s="28"/>
      <c r="E25" s="134"/>
      <c r="F25" s="134"/>
      <c r="G25" s="180"/>
      <c r="H25" s="134"/>
      <c r="I25" s="134"/>
      <c r="J25" s="134"/>
      <c r="K25" s="132"/>
      <c r="L25" s="30"/>
      <c r="M25" s="130"/>
      <c r="N25" s="48"/>
      <c r="O25" s="128"/>
      <c r="P25" s="28"/>
      <c r="Q25" s="33"/>
      <c r="R25" s="60"/>
      <c r="S25" s="35"/>
      <c r="AA25" s="44"/>
      <c r="AB25" s="44"/>
    </row>
    <row r="26" spans="1:28" s="36" customFormat="1" ht="15.75" customHeight="1" x14ac:dyDescent="0.2">
      <c r="A26" s="127" t="s">
        <v>1278</v>
      </c>
      <c r="B26" s="127"/>
      <c r="C26" s="127"/>
      <c r="D26" s="28"/>
      <c r="E26" s="133"/>
      <c r="F26" s="133"/>
      <c r="G26" s="181"/>
      <c r="H26" s="133"/>
      <c r="I26" s="133"/>
      <c r="J26" s="133"/>
      <c r="K26" s="131"/>
      <c r="L26" s="30"/>
      <c r="M26" s="129"/>
      <c r="N26" s="48"/>
      <c r="O26" s="127"/>
      <c r="P26" s="28"/>
      <c r="Q26" s="33"/>
      <c r="R26" s="33"/>
      <c r="S26" s="28"/>
      <c r="T26" s="80" t="s">
        <v>45</v>
      </c>
      <c r="V26" s="40">
        <f>SUM(V28:V39)</f>
        <v>4</v>
      </c>
      <c r="AA26" s="44"/>
      <c r="AB26" s="44"/>
    </row>
    <row r="27" spans="1:28" s="36" customFormat="1" ht="12.75" customHeight="1" x14ac:dyDescent="0.2">
      <c r="A27" s="128"/>
      <c r="B27" s="128"/>
      <c r="C27" s="128"/>
      <c r="D27" s="28"/>
      <c r="E27" s="134"/>
      <c r="F27" s="134"/>
      <c r="G27" s="182"/>
      <c r="H27" s="134"/>
      <c r="I27" s="134"/>
      <c r="J27" s="134"/>
      <c r="K27" s="132"/>
      <c r="L27" s="30"/>
      <c r="M27" s="130"/>
      <c r="N27" s="48"/>
      <c r="O27" s="128"/>
      <c r="P27" s="28"/>
      <c r="Q27" s="33"/>
      <c r="R27" s="60"/>
      <c r="S27" s="35"/>
      <c r="T27" s="80"/>
      <c r="V27" s="40"/>
      <c r="AA27" s="44"/>
      <c r="AB27" s="44"/>
    </row>
    <row r="28" spans="1:28" s="36" customFormat="1" ht="12.75" customHeight="1" x14ac:dyDescent="0.2">
      <c r="A28" s="127" t="s">
        <v>1279</v>
      </c>
      <c r="B28" s="127"/>
      <c r="C28" s="127"/>
      <c r="D28" s="28"/>
      <c r="E28" s="133"/>
      <c r="F28" s="133"/>
      <c r="G28" s="181"/>
      <c r="H28" s="133"/>
      <c r="I28" s="133"/>
      <c r="J28" s="133"/>
      <c r="K28" s="131"/>
      <c r="L28" s="30"/>
      <c r="M28" s="129"/>
      <c r="N28" s="48"/>
      <c r="O28" s="127"/>
      <c r="P28" s="28"/>
      <c r="Q28" s="33"/>
      <c r="R28" s="60"/>
      <c r="S28" s="35"/>
      <c r="T28" s="80" t="s">
        <v>50</v>
      </c>
      <c r="V28" s="40">
        <f>COUNTIF(C$2:C$761,"January")</f>
        <v>0</v>
      </c>
      <c r="AA28" s="44"/>
      <c r="AB28" s="44"/>
    </row>
    <row r="29" spans="1:28" s="36" customFormat="1" ht="15.75" x14ac:dyDescent="0.2">
      <c r="A29" s="128"/>
      <c r="B29" s="128"/>
      <c r="C29" s="128"/>
      <c r="D29" s="28"/>
      <c r="E29" s="134"/>
      <c r="F29" s="134"/>
      <c r="G29" s="182"/>
      <c r="H29" s="134"/>
      <c r="I29" s="134"/>
      <c r="J29" s="134"/>
      <c r="K29" s="132"/>
      <c r="L29" s="30"/>
      <c r="M29" s="130"/>
      <c r="N29" s="48"/>
      <c r="O29" s="128"/>
      <c r="P29" s="28"/>
      <c r="Q29" s="33"/>
      <c r="R29" s="60"/>
      <c r="S29" s="35"/>
      <c r="T29" s="80" t="s">
        <v>51</v>
      </c>
      <c r="V29" s="40">
        <f>COUNTIF(C$2:C$761,"February")</f>
        <v>0</v>
      </c>
      <c r="AA29" s="44"/>
      <c r="AB29" s="44"/>
    </row>
    <row r="30" spans="1:28" s="36" customFormat="1" ht="15.75" customHeight="1" x14ac:dyDescent="0.2">
      <c r="A30" s="127" t="s">
        <v>1280</v>
      </c>
      <c r="B30" s="127"/>
      <c r="C30" s="127"/>
      <c r="D30" s="28"/>
      <c r="E30" s="133"/>
      <c r="F30" s="133"/>
      <c r="G30" s="181"/>
      <c r="H30" s="133"/>
      <c r="I30" s="133"/>
      <c r="J30" s="133"/>
      <c r="K30" s="131"/>
      <c r="L30" s="30"/>
      <c r="M30" s="129"/>
      <c r="N30" s="48"/>
      <c r="O30" s="127"/>
      <c r="P30" s="28"/>
      <c r="Q30" s="33"/>
      <c r="R30" s="60"/>
      <c r="S30" s="35"/>
      <c r="T30" s="80" t="s">
        <v>52</v>
      </c>
      <c r="V30" s="40">
        <f>COUNTIF(C$2:C$761,"March")</f>
        <v>0</v>
      </c>
      <c r="AA30" s="44"/>
      <c r="AB30" s="44"/>
    </row>
    <row r="31" spans="1:28" s="36" customFormat="1" ht="15.75" x14ac:dyDescent="0.2">
      <c r="A31" s="128"/>
      <c r="B31" s="128"/>
      <c r="C31" s="128"/>
      <c r="D31" s="28"/>
      <c r="E31" s="134"/>
      <c r="F31" s="134"/>
      <c r="G31" s="182"/>
      <c r="H31" s="134"/>
      <c r="I31" s="134"/>
      <c r="J31" s="134"/>
      <c r="K31" s="132"/>
      <c r="L31" s="30"/>
      <c r="M31" s="130"/>
      <c r="N31" s="48"/>
      <c r="O31" s="128"/>
      <c r="P31" s="28"/>
      <c r="Q31" s="33"/>
      <c r="R31" s="60"/>
      <c r="S31" s="35"/>
      <c r="T31" s="80" t="s">
        <v>53</v>
      </c>
      <c r="V31" s="40">
        <f>COUNTIF(C$2:C$761,"April")</f>
        <v>0</v>
      </c>
      <c r="AA31" s="44"/>
      <c r="AB31" s="44"/>
    </row>
    <row r="32" spans="1:28" s="36" customFormat="1" ht="15.75" customHeight="1" x14ac:dyDescent="0.2">
      <c r="A32" s="127" t="s">
        <v>1281</v>
      </c>
      <c r="B32" s="127"/>
      <c r="C32" s="127"/>
      <c r="D32" s="28"/>
      <c r="E32" s="133"/>
      <c r="F32" s="133"/>
      <c r="G32" s="181"/>
      <c r="H32" s="133"/>
      <c r="I32" s="133"/>
      <c r="J32" s="133"/>
      <c r="K32" s="131"/>
      <c r="L32" s="30"/>
      <c r="M32" s="129"/>
      <c r="N32" s="48"/>
      <c r="O32" s="127"/>
      <c r="P32" s="28"/>
      <c r="Q32" s="33"/>
      <c r="R32" s="33"/>
      <c r="S32" s="28"/>
      <c r="T32" s="80" t="s">
        <v>40</v>
      </c>
      <c r="V32" s="40">
        <f>COUNTIF(C$2:C$761,"May")</f>
        <v>0</v>
      </c>
      <c r="AA32" s="44"/>
      <c r="AB32" s="44"/>
    </row>
    <row r="33" spans="1:28" s="36" customFormat="1" ht="12.75" customHeight="1" x14ac:dyDescent="0.2">
      <c r="A33" s="128"/>
      <c r="B33" s="128"/>
      <c r="C33" s="128"/>
      <c r="D33" s="28"/>
      <c r="E33" s="134"/>
      <c r="F33" s="134"/>
      <c r="G33" s="182"/>
      <c r="H33" s="134"/>
      <c r="I33" s="134"/>
      <c r="J33" s="134"/>
      <c r="K33" s="132"/>
      <c r="L33" s="30"/>
      <c r="M33" s="130"/>
      <c r="N33" s="48"/>
      <c r="O33" s="128"/>
      <c r="P33" s="28"/>
      <c r="Q33" s="33"/>
      <c r="R33" s="60"/>
      <c r="S33" s="35"/>
      <c r="T33" s="80" t="s">
        <v>54</v>
      </c>
      <c r="V33" s="40">
        <f>COUNTIF(C$2:C$761,"June")</f>
        <v>0</v>
      </c>
      <c r="AA33" s="44"/>
      <c r="AB33" s="44"/>
    </row>
    <row r="34" spans="1:28" s="36" customFormat="1" ht="12.75" customHeight="1" x14ac:dyDescent="0.2">
      <c r="A34" s="127" t="s">
        <v>1282</v>
      </c>
      <c r="B34" s="127"/>
      <c r="C34" s="127"/>
      <c r="D34" s="28"/>
      <c r="E34" s="133"/>
      <c r="F34" s="133"/>
      <c r="G34" s="181"/>
      <c r="H34" s="133"/>
      <c r="I34" s="133"/>
      <c r="J34" s="133"/>
      <c r="K34" s="131"/>
      <c r="L34" s="30"/>
      <c r="M34" s="129"/>
      <c r="N34" s="30"/>
      <c r="O34" s="127"/>
      <c r="P34" s="28"/>
      <c r="Q34" s="33"/>
      <c r="R34" s="60"/>
      <c r="S34" s="35"/>
      <c r="T34" s="80" t="s">
        <v>55</v>
      </c>
      <c r="V34" s="40">
        <f>COUNTIF(C$2:C$761,"July")</f>
        <v>1</v>
      </c>
      <c r="AA34" s="44"/>
      <c r="AB34" s="44"/>
    </row>
    <row r="35" spans="1:28" s="36" customFormat="1" ht="15.75" x14ac:dyDescent="0.2">
      <c r="A35" s="128"/>
      <c r="B35" s="128"/>
      <c r="C35" s="128"/>
      <c r="D35" s="28"/>
      <c r="E35" s="134"/>
      <c r="F35" s="134"/>
      <c r="G35" s="182"/>
      <c r="H35" s="134"/>
      <c r="I35" s="134"/>
      <c r="J35" s="134"/>
      <c r="K35" s="132"/>
      <c r="L35" s="30"/>
      <c r="M35" s="130"/>
      <c r="N35" s="30"/>
      <c r="O35" s="128"/>
      <c r="P35" s="35"/>
      <c r="Q35" s="33"/>
      <c r="R35" s="60"/>
      <c r="S35" s="35"/>
      <c r="T35" s="80" t="s">
        <v>56</v>
      </c>
      <c r="V35" s="40">
        <f>COUNTIF(C$2:C$761,"August")</f>
        <v>0</v>
      </c>
      <c r="AA35" s="44"/>
      <c r="AB35" s="44"/>
    </row>
    <row r="36" spans="1:28" s="36" customFormat="1" ht="15.75" customHeight="1" x14ac:dyDescent="0.2">
      <c r="A36" s="127" t="s">
        <v>1283</v>
      </c>
      <c r="B36" s="127"/>
      <c r="C36" s="127"/>
      <c r="D36" s="28"/>
      <c r="E36" s="133"/>
      <c r="F36" s="133"/>
      <c r="G36" s="181"/>
      <c r="H36" s="133"/>
      <c r="I36" s="133"/>
      <c r="J36" s="133"/>
      <c r="K36" s="131"/>
      <c r="L36" s="30"/>
      <c r="M36" s="129"/>
      <c r="N36" s="30"/>
      <c r="O36" s="127"/>
      <c r="P36" s="28"/>
      <c r="Q36" s="33"/>
      <c r="R36" s="60"/>
      <c r="S36" s="35"/>
      <c r="T36" s="80" t="s">
        <v>57</v>
      </c>
      <c r="V36" s="40">
        <f>COUNTIF(C$2:C$761,"September")</f>
        <v>0</v>
      </c>
      <c r="AA36" s="44"/>
      <c r="AB36" s="44"/>
    </row>
    <row r="37" spans="1:28" s="36" customFormat="1" ht="15.75" x14ac:dyDescent="0.2">
      <c r="A37" s="128"/>
      <c r="B37" s="128"/>
      <c r="C37" s="128"/>
      <c r="D37" s="28"/>
      <c r="E37" s="134"/>
      <c r="F37" s="134"/>
      <c r="G37" s="182"/>
      <c r="H37" s="134"/>
      <c r="I37" s="134"/>
      <c r="J37" s="134"/>
      <c r="K37" s="132"/>
      <c r="L37" s="30"/>
      <c r="M37" s="130"/>
      <c r="N37" s="30"/>
      <c r="O37" s="128"/>
      <c r="P37" s="35"/>
      <c r="Q37" s="33"/>
      <c r="R37" s="60"/>
      <c r="S37" s="35"/>
      <c r="T37" s="80" t="s">
        <v>58</v>
      </c>
      <c r="V37" s="40">
        <f>COUNTIF(C$2:C$761,"October")</f>
        <v>2</v>
      </c>
      <c r="AA37" s="44"/>
      <c r="AB37" s="44"/>
    </row>
    <row r="38" spans="1:28" s="36" customFormat="1" ht="15.75" customHeight="1" x14ac:dyDescent="0.2">
      <c r="A38" s="127" t="s">
        <v>1284</v>
      </c>
      <c r="B38" s="127"/>
      <c r="C38" s="127"/>
      <c r="D38" s="28"/>
      <c r="E38" s="133"/>
      <c r="F38" s="133"/>
      <c r="G38" s="181"/>
      <c r="H38" s="133"/>
      <c r="I38" s="133"/>
      <c r="J38" s="133"/>
      <c r="K38" s="131"/>
      <c r="L38" s="30"/>
      <c r="M38" s="129"/>
      <c r="N38" s="30"/>
      <c r="O38" s="127"/>
      <c r="P38" s="28"/>
      <c r="Q38" s="33"/>
      <c r="R38" s="33"/>
      <c r="S38" s="28"/>
      <c r="T38" s="80" t="s">
        <v>59</v>
      </c>
      <c r="V38" s="40">
        <f>COUNTIF(C$2:C$761,"November")</f>
        <v>1</v>
      </c>
      <c r="AA38" s="44"/>
      <c r="AB38" s="44"/>
    </row>
    <row r="39" spans="1:28" s="36" customFormat="1" ht="12.75" customHeight="1" x14ac:dyDescent="0.2">
      <c r="A39" s="128"/>
      <c r="B39" s="128"/>
      <c r="C39" s="128"/>
      <c r="D39" s="28"/>
      <c r="E39" s="134"/>
      <c r="F39" s="134"/>
      <c r="G39" s="182"/>
      <c r="H39" s="134"/>
      <c r="I39" s="134"/>
      <c r="J39" s="134"/>
      <c r="K39" s="132"/>
      <c r="L39" s="30"/>
      <c r="M39" s="130"/>
      <c r="N39" s="30"/>
      <c r="O39" s="128"/>
      <c r="P39" s="35"/>
      <c r="Q39" s="33"/>
      <c r="R39" s="60"/>
      <c r="S39" s="35"/>
      <c r="T39" s="80" t="s">
        <v>60</v>
      </c>
      <c r="V39" s="40">
        <f>COUNTIF(C$2:C$761,"December")</f>
        <v>0</v>
      </c>
      <c r="AA39" s="44"/>
      <c r="AB39" s="44"/>
    </row>
    <row r="40" spans="1:28" s="36" customFormat="1" ht="12.75" customHeight="1" x14ac:dyDescent="0.2">
      <c r="A40" s="127" t="s">
        <v>1285</v>
      </c>
      <c r="B40" s="127"/>
      <c r="C40" s="127"/>
      <c r="D40" s="28"/>
      <c r="E40" s="133"/>
      <c r="F40" s="133"/>
      <c r="G40" s="181"/>
      <c r="H40" s="133"/>
      <c r="I40" s="133"/>
      <c r="J40" s="133"/>
      <c r="K40" s="131"/>
      <c r="L40" s="30"/>
      <c r="M40" s="129"/>
      <c r="N40" s="30"/>
      <c r="O40" s="127"/>
      <c r="P40" s="28"/>
      <c r="Q40" s="33"/>
      <c r="R40" s="60"/>
      <c r="S40" s="35"/>
      <c r="AA40" s="44"/>
      <c r="AB40" s="44"/>
    </row>
    <row r="41" spans="1:28" s="36" customFormat="1" ht="15" x14ac:dyDescent="0.2">
      <c r="A41" s="128"/>
      <c r="B41" s="128"/>
      <c r="C41" s="128"/>
      <c r="D41" s="28"/>
      <c r="E41" s="134"/>
      <c r="F41" s="134"/>
      <c r="G41" s="182"/>
      <c r="H41" s="134"/>
      <c r="I41" s="134"/>
      <c r="J41" s="134"/>
      <c r="K41" s="132"/>
      <c r="L41" s="30"/>
      <c r="M41" s="130"/>
      <c r="N41" s="30"/>
      <c r="O41" s="128"/>
      <c r="P41" s="35"/>
      <c r="Q41" s="33"/>
      <c r="R41" s="60"/>
      <c r="S41" s="35"/>
      <c r="AA41" s="44"/>
      <c r="AB41" s="44"/>
    </row>
    <row r="42" spans="1:28" s="36" customFormat="1" ht="15" customHeight="1" x14ac:dyDescent="0.2">
      <c r="A42" s="127" t="s">
        <v>1286</v>
      </c>
      <c r="B42" s="127"/>
      <c r="C42" s="127"/>
      <c r="D42" s="28"/>
      <c r="E42" s="133"/>
      <c r="F42" s="133"/>
      <c r="G42" s="181"/>
      <c r="H42" s="133"/>
      <c r="I42" s="133"/>
      <c r="J42" s="133"/>
      <c r="K42" s="131"/>
      <c r="L42" s="30"/>
      <c r="M42" s="129"/>
      <c r="N42" s="30"/>
      <c r="O42" s="127"/>
      <c r="P42" s="28"/>
      <c r="Q42" s="33"/>
      <c r="R42" s="60"/>
      <c r="S42" s="35"/>
      <c r="AA42" s="44"/>
      <c r="AB42" s="44"/>
    </row>
    <row r="43" spans="1:28" s="36" customFormat="1" ht="15" x14ac:dyDescent="0.2">
      <c r="A43" s="128"/>
      <c r="B43" s="128"/>
      <c r="C43" s="128"/>
      <c r="D43" s="28"/>
      <c r="E43" s="134"/>
      <c r="F43" s="134"/>
      <c r="G43" s="182"/>
      <c r="H43" s="134"/>
      <c r="I43" s="134"/>
      <c r="J43" s="134"/>
      <c r="K43" s="132"/>
      <c r="L43" s="30"/>
      <c r="M43" s="130"/>
      <c r="N43" s="30"/>
      <c r="O43" s="128"/>
      <c r="P43" s="35"/>
      <c r="Q43" s="33"/>
      <c r="R43" s="60"/>
      <c r="S43" s="35"/>
      <c r="AA43" s="44"/>
      <c r="AB43" s="44"/>
    </row>
    <row r="44" spans="1:28" s="36" customFormat="1" ht="12.75" customHeight="1" x14ac:dyDescent="0.2">
      <c r="A44" s="127" t="s">
        <v>1287</v>
      </c>
      <c r="B44" s="127"/>
      <c r="C44" s="127"/>
      <c r="D44" s="28"/>
      <c r="E44" s="133"/>
      <c r="F44" s="133"/>
      <c r="G44" s="181"/>
      <c r="H44" s="133"/>
      <c r="I44" s="133"/>
      <c r="J44" s="133"/>
      <c r="K44" s="131"/>
      <c r="L44" s="30"/>
      <c r="M44" s="129"/>
      <c r="N44" s="30"/>
      <c r="O44" s="127"/>
      <c r="P44" s="28"/>
      <c r="Q44" s="33"/>
      <c r="R44" s="60"/>
      <c r="S44" s="35"/>
      <c r="AA44" s="44"/>
      <c r="AB44" s="44"/>
    </row>
    <row r="45" spans="1:28" s="36" customFormat="1" ht="15" x14ac:dyDescent="0.2">
      <c r="A45" s="128"/>
      <c r="B45" s="128"/>
      <c r="C45" s="128"/>
      <c r="D45" s="28"/>
      <c r="E45" s="134"/>
      <c r="F45" s="134"/>
      <c r="G45" s="182"/>
      <c r="H45" s="134"/>
      <c r="I45" s="134"/>
      <c r="J45" s="134"/>
      <c r="K45" s="132"/>
      <c r="L45" s="30"/>
      <c r="M45" s="130"/>
      <c r="N45" s="30"/>
      <c r="O45" s="128"/>
      <c r="P45" s="35"/>
      <c r="Q45" s="33"/>
      <c r="R45" s="60"/>
      <c r="S45" s="35"/>
      <c r="AA45" s="44"/>
      <c r="AB45" s="44"/>
    </row>
    <row r="46" spans="1:28" s="36" customFormat="1" ht="15" customHeight="1" x14ac:dyDescent="0.2">
      <c r="A46" s="127" t="s">
        <v>1288</v>
      </c>
      <c r="B46" s="127"/>
      <c r="C46" s="127"/>
      <c r="D46" s="28"/>
      <c r="E46" s="133"/>
      <c r="F46" s="133"/>
      <c r="G46" s="181"/>
      <c r="H46" s="133"/>
      <c r="I46" s="133"/>
      <c r="J46" s="133"/>
      <c r="K46" s="131"/>
      <c r="L46" s="30"/>
      <c r="M46" s="129"/>
      <c r="N46" s="30"/>
      <c r="O46" s="127"/>
      <c r="P46" s="28"/>
      <c r="Q46" s="33"/>
      <c r="R46" s="60"/>
      <c r="S46" s="35"/>
      <c r="AA46" s="44"/>
      <c r="AB46" s="44"/>
    </row>
    <row r="47" spans="1:28" s="36" customFormat="1" ht="15" x14ac:dyDescent="0.2">
      <c r="A47" s="128"/>
      <c r="B47" s="128"/>
      <c r="C47" s="128"/>
      <c r="D47" s="28"/>
      <c r="E47" s="134"/>
      <c r="F47" s="134"/>
      <c r="G47" s="182"/>
      <c r="H47" s="134"/>
      <c r="I47" s="134"/>
      <c r="J47" s="134"/>
      <c r="K47" s="132"/>
      <c r="L47" s="30"/>
      <c r="M47" s="130"/>
      <c r="N47" s="30"/>
      <c r="O47" s="128"/>
      <c r="P47" s="35"/>
      <c r="Q47" s="33"/>
      <c r="R47" s="60"/>
      <c r="S47" s="35"/>
      <c r="AA47" s="44"/>
      <c r="AB47" s="44"/>
    </row>
    <row r="48" spans="1:28" s="36" customFormat="1" ht="15" customHeight="1" x14ac:dyDescent="0.2">
      <c r="A48" s="127" t="s">
        <v>1289</v>
      </c>
      <c r="B48" s="127"/>
      <c r="C48" s="127"/>
      <c r="D48" s="28"/>
      <c r="E48" s="133"/>
      <c r="F48" s="133"/>
      <c r="G48" s="181"/>
      <c r="H48" s="133"/>
      <c r="I48" s="133"/>
      <c r="J48" s="133"/>
      <c r="K48" s="131"/>
      <c r="L48" s="30"/>
      <c r="M48" s="129"/>
      <c r="N48" s="30"/>
      <c r="O48" s="127"/>
      <c r="P48" s="28"/>
      <c r="Q48" s="33"/>
      <c r="R48" s="33"/>
      <c r="S48" s="28"/>
      <c r="AA48" s="44"/>
      <c r="AB48" s="44"/>
    </row>
    <row r="49" spans="1:28" s="36" customFormat="1" ht="12.75" customHeight="1" x14ac:dyDescent="0.2">
      <c r="A49" s="128"/>
      <c r="B49" s="128"/>
      <c r="C49" s="128"/>
      <c r="D49" s="28"/>
      <c r="E49" s="134"/>
      <c r="F49" s="134"/>
      <c r="G49" s="182"/>
      <c r="H49" s="134"/>
      <c r="I49" s="134"/>
      <c r="J49" s="134"/>
      <c r="K49" s="132"/>
      <c r="L49" s="30"/>
      <c r="M49" s="130"/>
      <c r="N49" s="30"/>
      <c r="O49" s="128"/>
      <c r="P49" s="35"/>
      <c r="Q49" s="33"/>
      <c r="R49" s="60"/>
      <c r="S49" s="35"/>
      <c r="AA49" s="44"/>
      <c r="AB49" s="44"/>
    </row>
    <row r="50" spans="1:28" s="36" customFormat="1" ht="12.75" customHeight="1" x14ac:dyDescent="0.2">
      <c r="A50" s="127" t="s">
        <v>1290</v>
      </c>
      <c r="B50" s="127"/>
      <c r="C50" s="127"/>
      <c r="D50" s="28"/>
      <c r="E50" s="133"/>
      <c r="F50" s="133"/>
      <c r="G50" s="181"/>
      <c r="H50" s="133"/>
      <c r="I50" s="133"/>
      <c r="J50" s="133"/>
      <c r="K50" s="131"/>
      <c r="L50" s="30"/>
      <c r="M50" s="129"/>
      <c r="N50" s="30"/>
      <c r="O50" s="127"/>
      <c r="P50" s="28"/>
      <c r="Q50" s="33"/>
      <c r="R50" s="60"/>
      <c r="S50" s="35"/>
      <c r="AA50" s="44"/>
      <c r="AB50" s="44"/>
    </row>
    <row r="51" spans="1:28" s="36" customFormat="1" ht="15" x14ac:dyDescent="0.2">
      <c r="A51" s="128"/>
      <c r="B51" s="128"/>
      <c r="C51" s="128"/>
      <c r="D51" s="28"/>
      <c r="E51" s="134"/>
      <c r="F51" s="134"/>
      <c r="G51" s="182"/>
      <c r="H51" s="134"/>
      <c r="I51" s="134"/>
      <c r="J51" s="134"/>
      <c r="K51" s="132"/>
      <c r="L51" s="30"/>
      <c r="M51" s="130"/>
      <c r="N51" s="30"/>
      <c r="O51" s="128"/>
      <c r="P51" s="35"/>
      <c r="Q51" s="33"/>
      <c r="R51" s="60"/>
      <c r="S51" s="35"/>
      <c r="AA51" s="44"/>
      <c r="AB51" s="44"/>
    </row>
    <row r="52" spans="1:28" s="36" customFormat="1" ht="15" customHeight="1" x14ac:dyDescent="0.2">
      <c r="A52" s="127" t="s">
        <v>1291</v>
      </c>
      <c r="B52" s="127"/>
      <c r="C52" s="127"/>
      <c r="D52" s="28"/>
      <c r="E52" s="133"/>
      <c r="F52" s="133"/>
      <c r="G52" s="179"/>
      <c r="H52" s="133"/>
      <c r="I52" s="133"/>
      <c r="J52" s="133"/>
      <c r="K52" s="131"/>
      <c r="L52" s="30"/>
      <c r="M52" s="129"/>
      <c r="N52" s="30"/>
      <c r="O52" s="127"/>
      <c r="P52" s="28"/>
      <c r="Q52" s="33"/>
      <c r="R52" s="60"/>
      <c r="S52" s="35"/>
      <c r="AA52" s="44"/>
      <c r="AB52" s="44"/>
    </row>
    <row r="53" spans="1:28" s="36" customFormat="1" ht="15" x14ac:dyDescent="0.2">
      <c r="A53" s="128"/>
      <c r="B53" s="128"/>
      <c r="C53" s="128"/>
      <c r="D53" s="28"/>
      <c r="E53" s="134"/>
      <c r="F53" s="134"/>
      <c r="G53" s="180"/>
      <c r="H53" s="134"/>
      <c r="I53" s="134"/>
      <c r="J53" s="134"/>
      <c r="K53" s="132"/>
      <c r="L53" s="30"/>
      <c r="M53" s="130"/>
      <c r="N53" s="30"/>
      <c r="O53" s="128"/>
      <c r="P53" s="35"/>
      <c r="Q53" s="33"/>
      <c r="R53" s="60"/>
      <c r="S53" s="35"/>
      <c r="AA53" s="44"/>
      <c r="AB53" s="44"/>
    </row>
    <row r="54" spans="1:28" s="36" customFormat="1" ht="15" customHeight="1" x14ac:dyDescent="0.2">
      <c r="A54" s="127" t="s">
        <v>1292</v>
      </c>
      <c r="B54" s="127"/>
      <c r="C54" s="127"/>
      <c r="D54" s="28"/>
      <c r="E54" s="133"/>
      <c r="F54" s="133"/>
      <c r="G54" s="181"/>
      <c r="H54" s="133"/>
      <c r="I54" s="133"/>
      <c r="J54" s="133"/>
      <c r="K54" s="131"/>
      <c r="L54" s="30"/>
      <c r="M54" s="129"/>
      <c r="N54" s="30"/>
      <c r="O54" s="127"/>
      <c r="P54" s="28"/>
      <c r="Q54" s="33"/>
      <c r="R54" s="33"/>
      <c r="S54" s="28"/>
      <c r="AA54" s="44"/>
      <c r="AB54" s="44"/>
    </row>
    <row r="55" spans="1:28" s="36" customFormat="1" ht="12.75" customHeight="1" x14ac:dyDescent="0.2">
      <c r="A55" s="128"/>
      <c r="B55" s="128"/>
      <c r="C55" s="151"/>
      <c r="D55" s="28"/>
      <c r="E55" s="134"/>
      <c r="F55" s="134"/>
      <c r="G55" s="182"/>
      <c r="H55" s="134"/>
      <c r="I55" s="134"/>
      <c r="J55" s="134"/>
      <c r="K55" s="132"/>
      <c r="L55" s="30"/>
      <c r="M55" s="130"/>
      <c r="N55" s="30"/>
      <c r="O55" s="128"/>
      <c r="P55" s="35"/>
      <c r="Q55" s="33"/>
      <c r="R55" s="60"/>
      <c r="S55" s="35"/>
      <c r="AA55" s="44"/>
      <c r="AB55" s="44"/>
    </row>
    <row r="56" spans="1:28" s="17" customFormat="1" ht="12.75" customHeight="1" x14ac:dyDescent="0.2">
      <c r="A56" s="127" t="s">
        <v>1293</v>
      </c>
      <c r="B56" s="127"/>
      <c r="C56" s="127"/>
      <c r="D56" s="28"/>
      <c r="E56" s="133"/>
      <c r="F56" s="133"/>
      <c r="G56" s="181"/>
      <c r="H56" s="133"/>
      <c r="I56" s="133"/>
      <c r="J56" s="133"/>
      <c r="K56" s="131"/>
      <c r="L56" s="30"/>
      <c r="M56" s="129"/>
      <c r="N56" s="30"/>
      <c r="O56" s="127"/>
      <c r="P56" s="28"/>
      <c r="Q56" s="33"/>
      <c r="R56" s="60"/>
      <c r="S56" s="35"/>
      <c r="T56" s="36"/>
      <c r="AA56" s="43"/>
      <c r="AB56" s="43"/>
    </row>
    <row r="57" spans="1:28" s="17" customFormat="1" ht="15" x14ac:dyDescent="0.2">
      <c r="A57" s="128"/>
      <c r="B57" s="128"/>
      <c r="C57" s="151"/>
      <c r="D57" s="28"/>
      <c r="E57" s="134"/>
      <c r="F57" s="134"/>
      <c r="G57" s="182"/>
      <c r="H57" s="134"/>
      <c r="I57" s="134"/>
      <c r="J57" s="134"/>
      <c r="K57" s="132"/>
      <c r="L57" s="30"/>
      <c r="M57" s="130"/>
      <c r="N57" s="30"/>
      <c r="O57" s="128"/>
      <c r="P57" s="35"/>
      <c r="Q57" s="33"/>
      <c r="R57" s="60"/>
      <c r="S57" s="35"/>
      <c r="T57" s="36"/>
      <c r="AA57" s="43"/>
      <c r="AB57" s="43"/>
    </row>
    <row r="58" spans="1:28" s="17" customFormat="1" ht="15" customHeight="1" x14ac:dyDescent="0.2">
      <c r="A58" s="127" t="s">
        <v>1294</v>
      </c>
      <c r="B58" s="127"/>
      <c r="C58" s="127"/>
      <c r="D58" s="28"/>
      <c r="E58" s="133"/>
      <c r="F58" s="133"/>
      <c r="G58" s="179"/>
      <c r="H58" s="133"/>
      <c r="I58" s="133"/>
      <c r="J58" s="133"/>
      <c r="K58" s="131"/>
      <c r="L58" s="30"/>
      <c r="M58" s="129"/>
      <c r="N58" s="30"/>
      <c r="O58" s="127"/>
      <c r="P58" s="28"/>
      <c r="Q58" s="33"/>
      <c r="R58" s="60"/>
      <c r="S58" s="35"/>
      <c r="T58" s="36"/>
      <c r="AA58" s="43"/>
      <c r="AB58" s="43"/>
    </row>
    <row r="59" spans="1:28" s="17" customFormat="1" ht="15" x14ac:dyDescent="0.2">
      <c r="A59" s="128"/>
      <c r="B59" s="128"/>
      <c r="C59" s="128"/>
      <c r="D59" s="28"/>
      <c r="E59" s="134"/>
      <c r="F59" s="134"/>
      <c r="G59" s="180"/>
      <c r="H59" s="134"/>
      <c r="I59" s="134"/>
      <c r="J59" s="134"/>
      <c r="K59" s="132"/>
      <c r="L59" s="30"/>
      <c r="M59" s="130"/>
      <c r="N59" s="30"/>
      <c r="O59" s="128"/>
      <c r="P59" s="35"/>
      <c r="Q59" s="33"/>
      <c r="R59" s="60"/>
      <c r="S59" s="35"/>
      <c r="T59" s="36"/>
      <c r="AA59" s="43"/>
      <c r="AB59" s="43"/>
    </row>
    <row r="60" spans="1:28" s="17" customFormat="1" ht="15" customHeight="1" x14ac:dyDescent="0.2">
      <c r="A60" s="127" t="s">
        <v>1295</v>
      </c>
      <c r="B60" s="127"/>
      <c r="C60" s="127"/>
      <c r="D60" s="28"/>
      <c r="E60" s="133"/>
      <c r="F60" s="133"/>
      <c r="G60" s="181"/>
      <c r="H60" s="133"/>
      <c r="I60" s="133"/>
      <c r="J60" s="133"/>
      <c r="K60" s="131"/>
      <c r="L60" s="30"/>
      <c r="M60" s="129"/>
      <c r="N60" s="30"/>
      <c r="O60" s="127"/>
      <c r="P60" s="28"/>
      <c r="Q60" s="33"/>
      <c r="R60" s="33"/>
      <c r="S60" s="28"/>
      <c r="T60" s="36"/>
      <c r="AA60" s="43"/>
      <c r="AB60" s="43"/>
    </row>
    <row r="61" spans="1:28" s="17" customFormat="1" ht="12.75" customHeight="1" x14ac:dyDescent="0.2">
      <c r="A61" s="128"/>
      <c r="B61" s="128"/>
      <c r="C61" s="128"/>
      <c r="D61" s="28"/>
      <c r="E61" s="134"/>
      <c r="F61" s="134"/>
      <c r="G61" s="182"/>
      <c r="H61" s="134"/>
      <c r="I61" s="134"/>
      <c r="J61" s="134"/>
      <c r="K61" s="132"/>
      <c r="L61" s="30"/>
      <c r="M61" s="130"/>
      <c r="N61" s="30"/>
      <c r="O61" s="128"/>
      <c r="P61" s="35"/>
      <c r="Q61" s="33"/>
      <c r="R61" s="60"/>
      <c r="S61" s="35"/>
      <c r="T61" s="36"/>
      <c r="AA61" s="43"/>
      <c r="AB61" s="43"/>
    </row>
    <row r="62" spans="1:28" s="17" customFormat="1" ht="12.75" customHeight="1" x14ac:dyDescent="0.2">
      <c r="A62" s="127" t="s">
        <v>1296</v>
      </c>
      <c r="B62" s="127"/>
      <c r="C62" s="127"/>
      <c r="D62" s="28"/>
      <c r="E62" s="133"/>
      <c r="F62" s="133"/>
      <c r="G62" s="181"/>
      <c r="H62" s="133"/>
      <c r="I62" s="133"/>
      <c r="J62" s="133"/>
      <c r="K62" s="131"/>
      <c r="L62" s="30"/>
      <c r="M62" s="129"/>
      <c r="N62" s="30"/>
      <c r="O62" s="127"/>
      <c r="P62" s="28"/>
      <c r="Q62" s="33"/>
      <c r="R62" s="60"/>
      <c r="S62" s="35"/>
      <c r="T62" s="36"/>
      <c r="AA62" s="43"/>
      <c r="AB62" s="43"/>
    </row>
    <row r="63" spans="1:28" s="17" customFormat="1" ht="15" x14ac:dyDescent="0.2">
      <c r="A63" s="128"/>
      <c r="B63" s="128"/>
      <c r="C63" s="128"/>
      <c r="D63" s="28"/>
      <c r="E63" s="134"/>
      <c r="F63" s="134"/>
      <c r="G63" s="182"/>
      <c r="H63" s="134"/>
      <c r="I63" s="134"/>
      <c r="J63" s="134"/>
      <c r="K63" s="132"/>
      <c r="L63" s="30"/>
      <c r="M63" s="130"/>
      <c r="N63" s="30"/>
      <c r="O63" s="128"/>
      <c r="P63" s="35"/>
      <c r="Q63" s="33"/>
      <c r="R63" s="60"/>
      <c r="S63" s="35"/>
      <c r="T63" s="36"/>
      <c r="AA63" s="43"/>
      <c r="AB63" s="43"/>
    </row>
    <row r="64" spans="1:28" s="17" customFormat="1" ht="15" customHeight="1" x14ac:dyDescent="0.2">
      <c r="A64" s="127" t="s">
        <v>1297</v>
      </c>
      <c r="B64" s="127"/>
      <c r="C64" s="127"/>
      <c r="D64" s="28"/>
      <c r="E64" s="133"/>
      <c r="F64" s="133"/>
      <c r="G64" s="181"/>
      <c r="H64" s="133"/>
      <c r="I64" s="133"/>
      <c r="J64" s="133"/>
      <c r="K64" s="131"/>
      <c r="L64" s="30"/>
      <c r="M64" s="129"/>
      <c r="N64" s="30"/>
      <c r="O64" s="127"/>
      <c r="P64" s="28"/>
      <c r="Q64" s="33"/>
      <c r="R64" s="60"/>
      <c r="S64" s="35"/>
      <c r="T64" s="36"/>
      <c r="AA64" s="43"/>
      <c r="AB64" s="43"/>
    </row>
    <row r="65" spans="1:28" s="17" customFormat="1" ht="15" x14ac:dyDescent="0.2">
      <c r="A65" s="128"/>
      <c r="B65" s="128"/>
      <c r="C65" s="128"/>
      <c r="D65" s="28"/>
      <c r="E65" s="134"/>
      <c r="F65" s="134"/>
      <c r="G65" s="182"/>
      <c r="H65" s="134"/>
      <c r="I65" s="134"/>
      <c r="J65" s="134"/>
      <c r="K65" s="132"/>
      <c r="L65" s="30"/>
      <c r="M65" s="130"/>
      <c r="N65" s="30"/>
      <c r="O65" s="128"/>
      <c r="P65" s="35"/>
      <c r="Q65" s="33"/>
      <c r="R65" s="60"/>
      <c r="S65" s="35"/>
      <c r="T65" s="36"/>
      <c r="AA65" s="43"/>
      <c r="AB65" s="43"/>
    </row>
    <row r="66" spans="1:28" s="17" customFormat="1" ht="15" customHeight="1" x14ac:dyDescent="0.2">
      <c r="A66" s="127" t="s">
        <v>1298</v>
      </c>
      <c r="B66" s="127"/>
      <c r="C66" s="127"/>
      <c r="D66" s="28"/>
      <c r="E66" s="133"/>
      <c r="F66" s="133"/>
      <c r="G66" s="181"/>
      <c r="H66" s="133"/>
      <c r="I66" s="133"/>
      <c r="J66" s="133"/>
      <c r="K66" s="131"/>
      <c r="L66" s="30"/>
      <c r="M66" s="129"/>
      <c r="N66" s="30"/>
      <c r="O66" s="127"/>
      <c r="P66" s="28"/>
      <c r="Q66" s="33"/>
      <c r="R66" s="33"/>
      <c r="S66" s="28"/>
      <c r="T66" s="36"/>
      <c r="AA66" s="43"/>
      <c r="AB66" s="43"/>
    </row>
    <row r="67" spans="1:28" s="17" customFormat="1" ht="12.75" customHeight="1" x14ac:dyDescent="0.2">
      <c r="A67" s="128"/>
      <c r="B67" s="128"/>
      <c r="C67" s="128"/>
      <c r="D67" s="28"/>
      <c r="E67" s="134"/>
      <c r="F67" s="134"/>
      <c r="G67" s="182"/>
      <c r="H67" s="134"/>
      <c r="I67" s="134"/>
      <c r="J67" s="134"/>
      <c r="K67" s="132"/>
      <c r="L67" s="30"/>
      <c r="M67" s="130"/>
      <c r="N67" s="30"/>
      <c r="O67" s="128"/>
      <c r="P67" s="35"/>
      <c r="Q67" s="33"/>
      <c r="R67" s="60"/>
      <c r="S67" s="35"/>
      <c r="T67" s="36"/>
      <c r="AA67" s="43"/>
      <c r="AB67" s="43"/>
    </row>
    <row r="68" spans="1:28" s="17" customFormat="1" ht="12.75" customHeight="1" x14ac:dyDescent="0.2">
      <c r="A68" s="127" t="s">
        <v>1299</v>
      </c>
      <c r="B68" s="127"/>
      <c r="C68" s="127"/>
      <c r="D68" s="28"/>
      <c r="E68" s="133"/>
      <c r="F68" s="133"/>
      <c r="G68" s="181"/>
      <c r="H68" s="133"/>
      <c r="I68" s="133"/>
      <c r="J68" s="133"/>
      <c r="K68" s="131"/>
      <c r="L68" s="30"/>
      <c r="M68" s="129"/>
      <c r="N68" s="30"/>
      <c r="O68" s="127"/>
      <c r="P68" s="28"/>
      <c r="Q68" s="33"/>
      <c r="R68" s="60"/>
      <c r="S68" s="35"/>
      <c r="T68" s="36"/>
      <c r="AA68" s="43"/>
      <c r="AB68" s="43"/>
    </row>
    <row r="69" spans="1:28" s="17" customFormat="1" ht="15" x14ac:dyDescent="0.2">
      <c r="A69" s="128"/>
      <c r="B69" s="128"/>
      <c r="C69" s="128"/>
      <c r="D69" s="28"/>
      <c r="E69" s="134"/>
      <c r="F69" s="134"/>
      <c r="G69" s="182"/>
      <c r="H69" s="134"/>
      <c r="I69" s="134"/>
      <c r="J69" s="134"/>
      <c r="K69" s="132"/>
      <c r="L69" s="30"/>
      <c r="M69" s="130"/>
      <c r="N69" s="30"/>
      <c r="O69" s="128"/>
      <c r="P69" s="35"/>
      <c r="Q69" s="33"/>
      <c r="R69" s="60"/>
      <c r="S69" s="35"/>
      <c r="T69" s="36"/>
      <c r="AA69" s="43"/>
      <c r="AB69" s="43"/>
    </row>
    <row r="70" spans="1:28" s="17" customFormat="1" ht="15" customHeight="1" x14ac:dyDescent="0.2">
      <c r="A70" s="127" t="s">
        <v>1300</v>
      </c>
      <c r="B70" s="127"/>
      <c r="C70" s="127"/>
      <c r="D70" s="28"/>
      <c r="E70" s="133"/>
      <c r="F70" s="133"/>
      <c r="G70" s="181"/>
      <c r="H70" s="133"/>
      <c r="I70" s="133"/>
      <c r="J70" s="133"/>
      <c r="K70" s="131"/>
      <c r="L70" s="30"/>
      <c r="M70" s="129"/>
      <c r="N70" s="30"/>
      <c r="O70" s="127"/>
      <c r="P70" s="28"/>
      <c r="Q70" s="33"/>
      <c r="R70" s="60"/>
      <c r="S70" s="35"/>
      <c r="T70" s="36"/>
      <c r="AA70" s="43"/>
      <c r="AB70" s="43"/>
    </row>
    <row r="71" spans="1:28" s="17" customFormat="1" ht="15" x14ac:dyDescent="0.2">
      <c r="A71" s="128"/>
      <c r="B71" s="128"/>
      <c r="C71" s="128"/>
      <c r="D71" s="28"/>
      <c r="E71" s="134"/>
      <c r="F71" s="134"/>
      <c r="G71" s="182"/>
      <c r="H71" s="134"/>
      <c r="I71" s="134"/>
      <c r="J71" s="134"/>
      <c r="K71" s="132"/>
      <c r="L71" s="30"/>
      <c r="M71" s="130"/>
      <c r="N71" s="30"/>
      <c r="O71" s="128"/>
      <c r="P71" s="35"/>
      <c r="Q71" s="33"/>
      <c r="R71" s="60"/>
      <c r="S71" s="35"/>
      <c r="T71" s="36"/>
      <c r="AA71" s="43"/>
      <c r="AB71" s="43"/>
    </row>
    <row r="72" spans="1:28" s="17" customFormat="1" ht="15" customHeight="1" x14ac:dyDescent="0.2">
      <c r="A72" s="127" t="s">
        <v>1301</v>
      </c>
      <c r="B72" s="127"/>
      <c r="C72" s="127"/>
      <c r="D72" s="28"/>
      <c r="E72" s="133"/>
      <c r="F72" s="133"/>
      <c r="G72" s="181"/>
      <c r="H72" s="133"/>
      <c r="I72" s="133"/>
      <c r="J72" s="133"/>
      <c r="K72" s="131"/>
      <c r="L72" s="30"/>
      <c r="M72" s="129"/>
      <c r="N72" s="30"/>
      <c r="O72" s="127"/>
      <c r="P72" s="28"/>
      <c r="Q72" s="33"/>
      <c r="R72" s="33"/>
      <c r="S72" s="28"/>
      <c r="T72" s="36"/>
      <c r="AA72" s="43"/>
      <c r="AB72" s="43"/>
    </row>
    <row r="73" spans="1:28" s="17" customFormat="1" ht="12.75" customHeight="1" x14ac:dyDescent="0.2">
      <c r="A73" s="128"/>
      <c r="B73" s="128"/>
      <c r="C73" s="128"/>
      <c r="D73" s="28"/>
      <c r="E73" s="134"/>
      <c r="F73" s="134"/>
      <c r="G73" s="182"/>
      <c r="H73" s="134"/>
      <c r="I73" s="134"/>
      <c r="J73" s="134"/>
      <c r="K73" s="132"/>
      <c r="L73" s="30"/>
      <c r="M73" s="130"/>
      <c r="N73" s="30"/>
      <c r="O73" s="128"/>
      <c r="P73" s="35"/>
      <c r="Q73" s="33"/>
      <c r="R73" s="60"/>
      <c r="S73" s="35"/>
      <c r="T73" s="36"/>
      <c r="AA73" s="43"/>
      <c r="AB73" s="43"/>
    </row>
    <row r="74" spans="1:28" s="17" customFormat="1" ht="12.75" customHeight="1" x14ac:dyDescent="0.2">
      <c r="A74" s="127" t="s">
        <v>1302</v>
      </c>
      <c r="B74" s="127"/>
      <c r="C74" s="127"/>
      <c r="D74" s="28"/>
      <c r="E74" s="133"/>
      <c r="F74" s="133"/>
      <c r="G74" s="181"/>
      <c r="H74" s="133"/>
      <c r="I74" s="133"/>
      <c r="J74" s="133"/>
      <c r="K74" s="131"/>
      <c r="L74" s="30"/>
      <c r="M74" s="129"/>
      <c r="N74" s="30"/>
      <c r="O74" s="127"/>
      <c r="P74" s="28"/>
      <c r="Q74" s="33"/>
      <c r="R74" s="60"/>
      <c r="S74" s="35"/>
      <c r="T74" s="36"/>
      <c r="AA74" s="43"/>
      <c r="AB74" s="43"/>
    </row>
    <row r="75" spans="1:28" s="17" customFormat="1" ht="15" x14ac:dyDescent="0.2">
      <c r="A75" s="128"/>
      <c r="B75" s="128"/>
      <c r="C75" s="128"/>
      <c r="D75" s="28"/>
      <c r="E75" s="134"/>
      <c r="F75" s="134"/>
      <c r="G75" s="182"/>
      <c r="H75" s="134"/>
      <c r="I75" s="134"/>
      <c r="J75" s="134"/>
      <c r="K75" s="132"/>
      <c r="L75" s="30"/>
      <c r="M75" s="130"/>
      <c r="N75" s="30"/>
      <c r="O75" s="128"/>
      <c r="P75" s="35"/>
      <c r="Q75" s="33"/>
      <c r="R75" s="60"/>
      <c r="S75" s="35"/>
      <c r="T75" s="36"/>
      <c r="AA75" s="43"/>
      <c r="AB75" s="43"/>
    </row>
    <row r="76" spans="1:28" s="17" customFormat="1" ht="15" customHeight="1" x14ac:dyDescent="0.2">
      <c r="A76" s="127" t="s">
        <v>1303</v>
      </c>
      <c r="B76" s="127"/>
      <c r="C76" s="127"/>
      <c r="D76" s="28"/>
      <c r="E76" s="133"/>
      <c r="F76" s="133"/>
      <c r="G76" s="181"/>
      <c r="H76" s="133"/>
      <c r="I76" s="133"/>
      <c r="J76" s="133"/>
      <c r="K76" s="131"/>
      <c r="L76" s="30"/>
      <c r="M76" s="129"/>
      <c r="N76" s="30"/>
      <c r="O76" s="127"/>
      <c r="P76" s="28"/>
      <c r="Q76" s="33"/>
      <c r="R76" s="60"/>
      <c r="S76" s="35"/>
      <c r="T76" s="36"/>
      <c r="AA76" s="43"/>
      <c r="AB76" s="43"/>
    </row>
    <row r="77" spans="1:28" s="17" customFormat="1" ht="15" x14ac:dyDescent="0.2">
      <c r="A77" s="128"/>
      <c r="B77" s="128"/>
      <c r="C77" s="128"/>
      <c r="D77" s="28"/>
      <c r="E77" s="134"/>
      <c r="F77" s="134"/>
      <c r="G77" s="182"/>
      <c r="H77" s="134"/>
      <c r="I77" s="134"/>
      <c r="J77" s="134"/>
      <c r="K77" s="132"/>
      <c r="L77" s="30"/>
      <c r="M77" s="130"/>
      <c r="N77" s="30"/>
      <c r="O77" s="128"/>
      <c r="P77" s="35"/>
      <c r="Q77" s="33"/>
      <c r="R77" s="60"/>
      <c r="S77" s="35"/>
      <c r="T77" s="36"/>
      <c r="AA77" s="43"/>
      <c r="AB77" s="43"/>
    </row>
    <row r="78" spans="1:28" s="17" customFormat="1" ht="15" customHeight="1" x14ac:dyDescent="0.2">
      <c r="A78" s="127" t="s">
        <v>1304</v>
      </c>
      <c r="B78" s="127"/>
      <c r="C78" s="127"/>
      <c r="D78" s="28"/>
      <c r="E78" s="133"/>
      <c r="F78" s="133"/>
      <c r="G78" s="181"/>
      <c r="H78" s="133"/>
      <c r="I78" s="133"/>
      <c r="J78" s="133"/>
      <c r="K78" s="131"/>
      <c r="L78" s="30"/>
      <c r="M78" s="129"/>
      <c r="N78" s="30"/>
      <c r="O78" s="127"/>
      <c r="P78" s="28"/>
      <c r="Q78" s="33"/>
      <c r="R78" s="33"/>
      <c r="S78" s="28"/>
      <c r="T78" s="36"/>
      <c r="AA78" s="43"/>
      <c r="AB78" s="43"/>
    </row>
    <row r="79" spans="1:28" s="17" customFormat="1" ht="12.75" customHeight="1" x14ac:dyDescent="0.2">
      <c r="A79" s="128"/>
      <c r="B79" s="128"/>
      <c r="C79" s="128"/>
      <c r="D79" s="28"/>
      <c r="E79" s="134"/>
      <c r="F79" s="134"/>
      <c r="G79" s="182"/>
      <c r="H79" s="134"/>
      <c r="I79" s="134"/>
      <c r="J79" s="134"/>
      <c r="K79" s="132"/>
      <c r="L79" s="30"/>
      <c r="M79" s="130"/>
      <c r="N79" s="30"/>
      <c r="O79" s="128"/>
      <c r="P79" s="35"/>
      <c r="Q79" s="33"/>
      <c r="R79" s="60"/>
      <c r="S79" s="35"/>
      <c r="T79" s="36"/>
      <c r="AA79" s="43"/>
      <c r="AB79" s="43"/>
    </row>
    <row r="80" spans="1:28" s="17" customFormat="1" ht="12.75" customHeight="1" x14ac:dyDescent="0.2">
      <c r="A80" s="127" t="s">
        <v>1305</v>
      </c>
      <c r="B80" s="127"/>
      <c r="C80" s="127"/>
      <c r="D80" s="28"/>
      <c r="E80" s="133"/>
      <c r="F80" s="133"/>
      <c r="G80" s="181"/>
      <c r="H80" s="133"/>
      <c r="I80" s="133"/>
      <c r="J80" s="133"/>
      <c r="K80" s="131"/>
      <c r="L80" s="30"/>
      <c r="M80" s="129"/>
      <c r="N80" s="30"/>
      <c r="O80" s="127"/>
      <c r="P80" s="28"/>
      <c r="Q80" s="33"/>
      <c r="R80" s="60"/>
      <c r="S80" s="35"/>
      <c r="T80" s="36"/>
      <c r="AA80" s="43"/>
      <c r="AB80" s="43"/>
    </row>
    <row r="81" spans="1:28" s="17" customFormat="1" ht="15" x14ac:dyDescent="0.2">
      <c r="A81" s="128"/>
      <c r="B81" s="128"/>
      <c r="C81" s="128"/>
      <c r="D81" s="28"/>
      <c r="E81" s="134"/>
      <c r="F81" s="134"/>
      <c r="G81" s="182"/>
      <c r="H81" s="134"/>
      <c r="I81" s="134"/>
      <c r="J81" s="134"/>
      <c r="K81" s="132"/>
      <c r="L81" s="30"/>
      <c r="M81" s="130"/>
      <c r="N81" s="30"/>
      <c r="O81" s="128"/>
      <c r="P81" s="35"/>
      <c r="Q81" s="33"/>
      <c r="R81" s="60"/>
      <c r="S81" s="35"/>
      <c r="T81" s="36"/>
      <c r="AA81" s="43"/>
      <c r="AB81" s="43"/>
    </row>
    <row r="82" spans="1:28" s="17" customFormat="1" ht="15" customHeight="1" x14ac:dyDescent="0.2">
      <c r="A82" s="127" t="s">
        <v>1306</v>
      </c>
      <c r="B82" s="127"/>
      <c r="C82" s="127"/>
      <c r="D82" s="28"/>
      <c r="E82" s="133"/>
      <c r="F82" s="133"/>
      <c r="G82" s="181"/>
      <c r="H82" s="133"/>
      <c r="I82" s="133"/>
      <c r="J82" s="133"/>
      <c r="K82" s="131"/>
      <c r="L82" s="30"/>
      <c r="M82" s="129"/>
      <c r="N82" s="30"/>
      <c r="O82" s="127"/>
      <c r="P82" s="28"/>
      <c r="Q82" s="33"/>
      <c r="R82" s="60"/>
      <c r="S82" s="35"/>
      <c r="T82" s="36"/>
      <c r="AA82" s="43"/>
      <c r="AB82" s="43"/>
    </row>
    <row r="83" spans="1:28" s="17" customFormat="1" ht="15" x14ac:dyDescent="0.2">
      <c r="A83" s="128"/>
      <c r="B83" s="128"/>
      <c r="C83" s="128"/>
      <c r="D83" s="28"/>
      <c r="E83" s="134"/>
      <c r="F83" s="134"/>
      <c r="G83" s="182"/>
      <c r="H83" s="134"/>
      <c r="I83" s="134"/>
      <c r="J83" s="134"/>
      <c r="K83" s="132"/>
      <c r="L83" s="30"/>
      <c r="M83" s="130"/>
      <c r="N83" s="30"/>
      <c r="O83" s="128"/>
      <c r="P83" s="35"/>
      <c r="Q83" s="33"/>
      <c r="R83" s="60"/>
      <c r="S83" s="35"/>
      <c r="T83" s="36"/>
      <c r="AA83" s="43"/>
      <c r="AB83" s="43"/>
    </row>
    <row r="84" spans="1:28" s="17" customFormat="1" ht="12.75" customHeight="1" x14ac:dyDescent="0.2">
      <c r="A84" s="127" t="s">
        <v>1307</v>
      </c>
      <c r="B84" s="127"/>
      <c r="C84" s="127"/>
      <c r="D84" s="28"/>
      <c r="E84" s="133"/>
      <c r="F84" s="133"/>
      <c r="G84" s="181"/>
      <c r="H84" s="133"/>
      <c r="I84" s="133"/>
      <c r="J84" s="133"/>
      <c r="K84" s="131"/>
      <c r="L84" s="30"/>
      <c r="M84" s="129"/>
      <c r="N84" s="30"/>
      <c r="O84" s="127"/>
      <c r="P84" s="28"/>
      <c r="Q84" s="33"/>
      <c r="R84" s="60"/>
      <c r="S84" s="35"/>
      <c r="T84" s="36"/>
      <c r="AA84" s="43"/>
      <c r="AB84" s="43"/>
    </row>
    <row r="85" spans="1:28" s="17" customFormat="1" ht="15" x14ac:dyDescent="0.2">
      <c r="A85" s="128"/>
      <c r="B85" s="128"/>
      <c r="C85" s="128"/>
      <c r="D85" s="28"/>
      <c r="E85" s="134"/>
      <c r="F85" s="134"/>
      <c r="G85" s="182"/>
      <c r="H85" s="134"/>
      <c r="I85" s="134"/>
      <c r="J85" s="134"/>
      <c r="K85" s="132"/>
      <c r="L85" s="30"/>
      <c r="M85" s="130"/>
      <c r="N85" s="30"/>
      <c r="O85" s="128"/>
      <c r="P85" s="35"/>
      <c r="Q85" s="33"/>
      <c r="R85" s="60"/>
      <c r="S85" s="35"/>
      <c r="T85" s="36"/>
      <c r="AA85" s="43"/>
      <c r="AB85" s="43"/>
    </row>
    <row r="86" spans="1:28" s="17" customFormat="1" ht="15" customHeight="1" x14ac:dyDescent="0.2">
      <c r="A86" s="127" t="s">
        <v>1308</v>
      </c>
      <c r="B86" s="127"/>
      <c r="C86" s="127"/>
      <c r="D86" s="28"/>
      <c r="E86" s="133"/>
      <c r="F86" s="133"/>
      <c r="G86" s="181"/>
      <c r="H86" s="133"/>
      <c r="I86" s="133"/>
      <c r="J86" s="133"/>
      <c r="K86" s="131"/>
      <c r="L86" s="30"/>
      <c r="M86" s="129"/>
      <c r="N86" s="30"/>
      <c r="O86" s="127"/>
      <c r="P86" s="28"/>
      <c r="Q86" s="33"/>
      <c r="R86" s="60"/>
      <c r="S86" s="35"/>
      <c r="T86" s="36"/>
      <c r="AA86" s="43"/>
      <c r="AB86" s="43"/>
    </row>
    <row r="87" spans="1:28" s="17" customFormat="1" ht="15" x14ac:dyDescent="0.2">
      <c r="A87" s="128"/>
      <c r="B87" s="128"/>
      <c r="C87" s="128"/>
      <c r="D87" s="28"/>
      <c r="E87" s="134"/>
      <c r="F87" s="134"/>
      <c r="G87" s="182"/>
      <c r="H87" s="134"/>
      <c r="I87" s="134"/>
      <c r="J87" s="134"/>
      <c r="K87" s="132"/>
      <c r="L87" s="30"/>
      <c r="M87" s="130"/>
      <c r="N87" s="30"/>
      <c r="O87" s="128"/>
      <c r="P87" s="35"/>
      <c r="Q87" s="33"/>
      <c r="R87" s="60"/>
      <c r="S87" s="35"/>
      <c r="T87" s="36"/>
      <c r="AA87" s="43"/>
      <c r="AB87" s="43"/>
    </row>
    <row r="88" spans="1:28" s="17" customFormat="1" ht="15" customHeight="1" x14ac:dyDescent="0.2">
      <c r="A88" s="127" t="s">
        <v>1309</v>
      </c>
      <c r="B88" s="127"/>
      <c r="C88" s="127"/>
      <c r="D88" s="28"/>
      <c r="E88" s="133"/>
      <c r="F88" s="133"/>
      <c r="G88" s="181"/>
      <c r="H88" s="133"/>
      <c r="I88" s="133"/>
      <c r="J88" s="133"/>
      <c r="K88" s="131"/>
      <c r="L88" s="30"/>
      <c r="M88" s="129"/>
      <c r="N88" s="30"/>
      <c r="O88" s="127"/>
      <c r="P88" s="28"/>
      <c r="Q88" s="33"/>
      <c r="R88" s="33"/>
      <c r="S88" s="28"/>
      <c r="T88" s="36"/>
      <c r="AA88" s="43"/>
      <c r="AB88" s="43"/>
    </row>
    <row r="89" spans="1:28" s="17" customFormat="1" ht="12.75" customHeight="1" x14ac:dyDescent="0.2">
      <c r="A89" s="128"/>
      <c r="B89" s="128"/>
      <c r="C89" s="128"/>
      <c r="D89" s="28"/>
      <c r="E89" s="134"/>
      <c r="F89" s="134"/>
      <c r="G89" s="182"/>
      <c r="H89" s="134"/>
      <c r="I89" s="134"/>
      <c r="J89" s="134"/>
      <c r="K89" s="132"/>
      <c r="L89" s="30"/>
      <c r="M89" s="130"/>
      <c r="N89" s="30"/>
      <c r="O89" s="128"/>
      <c r="P89" s="35"/>
      <c r="Q89" s="33"/>
      <c r="R89" s="60"/>
      <c r="S89" s="35"/>
      <c r="T89" s="36"/>
      <c r="AA89" s="43"/>
      <c r="AB89" s="43"/>
    </row>
    <row r="90" spans="1:28" s="17" customFormat="1" ht="12.75" customHeight="1" x14ac:dyDescent="0.2">
      <c r="A90" s="127" t="s">
        <v>1310</v>
      </c>
      <c r="B90" s="127"/>
      <c r="C90" s="127"/>
      <c r="D90" s="28"/>
      <c r="E90" s="133"/>
      <c r="F90" s="133"/>
      <c r="G90" s="181"/>
      <c r="H90" s="133"/>
      <c r="I90" s="133"/>
      <c r="J90" s="133"/>
      <c r="K90" s="131"/>
      <c r="L90" s="30"/>
      <c r="M90" s="129"/>
      <c r="N90" s="30"/>
      <c r="O90" s="127"/>
      <c r="P90" s="28"/>
      <c r="Q90" s="33"/>
      <c r="R90" s="60"/>
      <c r="S90" s="35"/>
      <c r="T90" s="36"/>
      <c r="AA90" s="43"/>
      <c r="AB90" s="43"/>
    </row>
    <row r="91" spans="1:28" s="17" customFormat="1" ht="15" x14ac:dyDescent="0.2">
      <c r="A91" s="128"/>
      <c r="B91" s="128"/>
      <c r="C91" s="128"/>
      <c r="D91" s="28"/>
      <c r="E91" s="134"/>
      <c r="F91" s="134"/>
      <c r="G91" s="182"/>
      <c r="H91" s="134"/>
      <c r="I91" s="134"/>
      <c r="J91" s="134"/>
      <c r="K91" s="132"/>
      <c r="L91" s="30"/>
      <c r="M91" s="130"/>
      <c r="N91" s="30"/>
      <c r="O91" s="128"/>
      <c r="P91" s="35"/>
      <c r="Q91" s="33"/>
      <c r="R91" s="60"/>
      <c r="S91" s="35"/>
      <c r="T91" s="36"/>
      <c r="AA91" s="43"/>
      <c r="AB91" s="43"/>
    </row>
    <row r="92" spans="1:28" s="17" customFormat="1" ht="15" customHeight="1" x14ac:dyDescent="0.2">
      <c r="A92" s="127" t="s">
        <v>1311</v>
      </c>
      <c r="B92" s="127"/>
      <c r="C92" s="127"/>
      <c r="D92" s="28"/>
      <c r="E92" s="133"/>
      <c r="F92" s="133"/>
      <c r="G92" s="181"/>
      <c r="H92" s="133"/>
      <c r="I92" s="133"/>
      <c r="J92" s="133"/>
      <c r="K92" s="131"/>
      <c r="L92" s="30"/>
      <c r="M92" s="129"/>
      <c r="N92" s="30"/>
      <c r="O92" s="127"/>
      <c r="P92" s="28"/>
      <c r="Q92" s="33"/>
      <c r="R92" s="60"/>
      <c r="S92" s="35"/>
      <c r="T92" s="36"/>
      <c r="AA92" s="43"/>
      <c r="AB92" s="43"/>
    </row>
    <row r="93" spans="1:28" s="17" customFormat="1" ht="15" x14ac:dyDescent="0.2">
      <c r="A93" s="128"/>
      <c r="B93" s="128"/>
      <c r="C93" s="128"/>
      <c r="D93" s="28"/>
      <c r="E93" s="134"/>
      <c r="F93" s="134"/>
      <c r="G93" s="182"/>
      <c r="H93" s="134"/>
      <c r="I93" s="134"/>
      <c r="J93" s="134"/>
      <c r="K93" s="132"/>
      <c r="L93" s="30"/>
      <c r="M93" s="130"/>
      <c r="N93" s="30"/>
      <c r="O93" s="128"/>
      <c r="P93" s="35"/>
      <c r="Q93" s="33"/>
      <c r="R93" s="60"/>
      <c r="S93" s="35"/>
      <c r="T93" s="36"/>
      <c r="AA93" s="43"/>
      <c r="AB93" s="43"/>
    </row>
    <row r="94" spans="1:28" s="17" customFormat="1" ht="15" customHeight="1" x14ac:dyDescent="0.2">
      <c r="A94" s="127" t="s">
        <v>1312</v>
      </c>
      <c r="B94" s="127"/>
      <c r="C94" s="127"/>
      <c r="D94" s="28"/>
      <c r="E94" s="133"/>
      <c r="F94" s="133"/>
      <c r="G94" s="179"/>
      <c r="H94" s="133"/>
      <c r="I94" s="133"/>
      <c r="J94" s="133"/>
      <c r="K94" s="131"/>
      <c r="L94" s="30"/>
      <c r="M94" s="129"/>
      <c r="N94" s="30"/>
      <c r="O94" s="127"/>
      <c r="P94" s="28"/>
      <c r="Q94" s="33"/>
      <c r="R94" s="33"/>
      <c r="S94" s="28"/>
      <c r="T94" s="36"/>
      <c r="AA94" s="43"/>
      <c r="AB94" s="43"/>
    </row>
    <row r="95" spans="1:28" s="17" customFormat="1" ht="12.75" customHeight="1" x14ac:dyDescent="0.2">
      <c r="A95" s="128"/>
      <c r="B95" s="128"/>
      <c r="C95" s="128"/>
      <c r="D95" s="28"/>
      <c r="E95" s="134"/>
      <c r="F95" s="134"/>
      <c r="G95" s="180"/>
      <c r="H95" s="134"/>
      <c r="I95" s="134"/>
      <c r="J95" s="134"/>
      <c r="K95" s="132"/>
      <c r="L95" s="30"/>
      <c r="M95" s="130"/>
      <c r="N95" s="30"/>
      <c r="O95" s="128"/>
      <c r="P95" s="35"/>
      <c r="Q95" s="33"/>
      <c r="R95" s="60"/>
      <c r="S95" s="35"/>
      <c r="T95" s="36"/>
      <c r="AA95" s="43"/>
      <c r="AB95" s="43"/>
    </row>
    <row r="96" spans="1:28" s="17" customFormat="1" ht="12.75" customHeight="1" x14ac:dyDescent="0.2">
      <c r="A96" s="127" t="s">
        <v>1313</v>
      </c>
      <c r="B96" s="127"/>
      <c r="C96" s="127"/>
      <c r="D96" s="28"/>
      <c r="E96" s="133"/>
      <c r="F96" s="133"/>
      <c r="G96" s="179"/>
      <c r="H96" s="133"/>
      <c r="I96" s="133"/>
      <c r="J96" s="133"/>
      <c r="K96" s="131"/>
      <c r="L96" s="30"/>
      <c r="M96" s="129"/>
      <c r="N96" s="30"/>
      <c r="O96" s="127"/>
      <c r="P96" s="28"/>
      <c r="Q96" s="33"/>
      <c r="R96" s="60"/>
      <c r="S96" s="35"/>
      <c r="T96" s="36"/>
      <c r="AA96" s="43"/>
      <c r="AB96" s="43"/>
    </row>
    <row r="97" spans="1:28" s="17" customFormat="1" ht="15" x14ac:dyDescent="0.2">
      <c r="A97" s="128"/>
      <c r="B97" s="128"/>
      <c r="C97" s="128"/>
      <c r="D97" s="28"/>
      <c r="E97" s="134"/>
      <c r="F97" s="134"/>
      <c r="G97" s="180"/>
      <c r="H97" s="134"/>
      <c r="I97" s="134"/>
      <c r="J97" s="134"/>
      <c r="K97" s="132"/>
      <c r="L97" s="30"/>
      <c r="M97" s="130"/>
      <c r="N97" s="30"/>
      <c r="O97" s="128"/>
      <c r="P97" s="35"/>
      <c r="Q97" s="33"/>
      <c r="R97" s="60"/>
      <c r="S97" s="35"/>
      <c r="T97" s="36"/>
      <c r="AA97" s="43"/>
      <c r="AB97" s="43"/>
    </row>
    <row r="98" spans="1:28" s="17" customFormat="1" ht="15" customHeight="1" x14ac:dyDescent="0.2">
      <c r="A98" s="127" t="s">
        <v>1314</v>
      </c>
      <c r="B98" s="127"/>
      <c r="C98" s="127"/>
      <c r="D98" s="28"/>
      <c r="E98" s="133"/>
      <c r="F98" s="133"/>
      <c r="G98" s="179"/>
      <c r="H98" s="133"/>
      <c r="I98" s="133"/>
      <c r="J98" s="133"/>
      <c r="K98" s="131"/>
      <c r="L98" s="30"/>
      <c r="M98" s="129"/>
      <c r="N98" s="30"/>
      <c r="O98" s="127"/>
      <c r="P98" s="28"/>
      <c r="Q98" s="33"/>
      <c r="R98" s="60"/>
      <c r="S98" s="35"/>
      <c r="T98" s="36"/>
      <c r="AA98" s="43"/>
      <c r="AB98" s="43"/>
    </row>
    <row r="99" spans="1:28" s="17" customFormat="1" ht="15" x14ac:dyDescent="0.2">
      <c r="A99" s="128"/>
      <c r="B99" s="128"/>
      <c r="C99" s="128"/>
      <c r="D99" s="28"/>
      <c r="E99" s="134"/>
      <c r="F99" s="134"/>
      <c r="G99" s="180"/>
      <c r="H99" s="134"/>
      <c r="I99" s="134"/>
      <c r="J99" s="134"/>
      <c r="K99" s="132"/>
      <c r="L99" s="30"/>
      <c r="M99" s="130"/>
      <c r="N99" s="30"/>
      <c r="O99" s="128"/>
      <c r="P99" s="35"/>
      <c r="Q99" s="33"/>
      <c r="R99" s="60"/>
      <c r="S99" s="35"/>
      <c r="T99" s="36"/>
      <c r="AA99" s="43"/>
      <c r="AB99" s="43"/>
    </row>
    <row r="100" spans="1:28" s="17" customFormat="1" ht="15" customHeight="1" x14ac:dyDescent="0.2">
      <c r="A100" s="127" t="s">
        <v>1315</v>
      </c>
      <c r="B100" s="127"/>
      <c r="C100" s="127"/>
      <c r="D100" s="28"/>
      <c r="E100" s="133"/>
      <c r="F100" s="133"/>
      <c r="G100" s="179"/>
      <c r="H100" s="133"/>
      <c r="I100" s="133"/>
      <c r="J100" s="133"/>
      <c r="K100" s="131"/>
      <c r="L100" s="30"/>
      <c r="M100" s="129"/>
      <c r="N100" s="30"/>
      <c r="O100" s="127"/>
      <c r="P100" s="28"/>
      <c r="Q100" s="33"/>
      <c r="R100" s="33"/>
      <c r="S100" s="28"/>
      <c r="T100" s="36"/>
      <c r="AA100" s="43"/>
      <c r="AB100" s="43"/>
    </row>
    <row r="101" spans="1:28" s="17" customFormat="1" ht="12.75" customHeight="1" x14ac:dyDescent="0.2">
      <c r="A101" s="128"/>
      <c r="B101" s="128"/>
      <c r="C101" s="128"/>
      <c r="D101" s="28"/>
      <c r="E101" s="134"/>
      <c r="F101" s="134"/>
      <c r="G101" s="180"/>
      <c r="H101" s="134"/>
      <c r="I101" s="134"/>
      <c r="J101" s="134"/>
      <c r="K101" s="132"/>
      <c r="L101" s="30"/>
      <c r="M101" s="130"/>
      <c r="N101" s="30"/>
      <c r="O101" s="128"/>
      <c r="P101" s="35"/>
      <c r="Q101" s="33"/>
      <c r="R101" s="60"/>
      <c r="S101" s="35"/>
      <c r="T101" s="36"/>
      <c r="AA101" s="43"/>
      <c r="AB101" s="43"/>
    </row>
    <row r="102" spans="1:28" s="17" customFormat="1" ht="12.75" customHeight="1" x14ac:dyDescent="0.2">
      <c r="A102" s="127" t="s">
        <v>1316</v>
      </c>
      <c r="B102" s="127"/>
      <c r="C102" s="127"/>
      <c r="D102" s="28"/>
      <c r="E102" s="133"/>
      <c r="F102" s="133"/>
      <c r="G102" s="179"/>
      <c r="H102" s="133"/>
      <c r="I102" s="133"/>
      <c r="J102" s="133"/>
      <c r="K102" s="131"/>
      <c r="L102" s="30"/>
      <c r="M102" s="129"/>
      <c r="N102" s="30"/>
      <c r="O102" s="127"/>
      <c r="P102" s="28"/>
      <c r="Q102" s="33"/>
      <c r="R102" s="60"/>
      <c r="S102" s="35"/>
      <c r="T102" s="36"/>
      <c r="AA102" s="43"/>
      <c r="AB102" s="43"/>
    </row>
    <row r="103" spans="1:28" s="17" customFormat="1" ht="15" x14ac:dyDescent="0.2">
      <c r="A103" s="128"/>
      <c r="B103" s="128"/>
      <c r="C103" s="128"/>
      <c r="D103" s="28"/>
      <c r="E103" s="134"/>
      <c r="F103" s="134"/>
      <c r="G103" s="180"/>
      <c r="H103" s="134"/>
      <c r="I103" s="134"/>
      <c r="J103" s="134"/>
      <c r="K103" s="132"/>
      <c r="L103" s="30"/>
      <c r="M103" s="130"/>
      <c r="N103" s="30"/>
      <c r="O103" s="128"/>
      <c r="P103" s="35"/>
      <c r="Q103" s="33"/>
      <c r="R103" s="60"/>
      <c r="S103" s="35"/>
      <c r="T103" s="36"/>
      <c r="AA103" s="43"/>
      <c r="AB103" s="43"/>
    </row>
    <row r="104" spans="1:28" s="17" customFormat="1" ht="15" customHeight="1" x14ac:dyDescent="0.2">
      <c r="A104" s="127" t="s">
        <v>1317</v>
      </c>
      <c r="B104" s="127"/>
      <c r="C104" s="127"/>
      <c r="D104" s="28"/>
      <c r="E104" s="133"/>
      <c r="F104" s="133"/>
      <c r="G104" s="179"/>
      <c r="H104" s="133"/>
      <c r="I104" s="133"/>
      <c r="J104" s="133"/>
      <c r="K104" s="131"/>
      <c r="L104" s="30"/>
      <c r="M104" s="129"/>
      <c r="N104" s="30"/>
      <c r="O104" s="127"/>
      <c r="P104" s="28"/>
      <c r="Q104" s="33"/>
      <c r="R104" s="60"/>
      <c r="S104" s="35"/>
      <c r="T104" s="36"/>
      <c r="AA104" s="43"/>
      <c r="AB104" s="43"/>
    </row>
    <row r="105" spans="1:28" s="17" customFormat="1" ht="15" x14ac:dyDescent="0.2">
      <c r="A105" s="128"/>
      <c r="B105" s="128"/>
      <c r="C105" s="128"/>
      <c r="D105" s="28"/>
      <c r="E105" s="134"/>
      <c r="F105" s="134"/>
      <c r="G105" s="180"/>
      <c r="H105" s="134"/>
      <c r="I105" s="134"/>
      <c r="J105" s="134"/>
      <c r="K105" s="132"/>
      <c r="L105" s="30"/>
      <c r="M105" s="130"/>
      <c r="N105" s="30"/>
      <c r="O105" s="128"/>
      <c r="P105" s="35"/>
      <c r="Q105" s="33"/>
      <c r="R105" s="60"/>
      <c r="S105" s="35"/>
      <c r="T105" s="36"/>
      <c r="AA105" s="43"/>
      <c r="AB105" s="43"/>
    </row>
    <row r="106" spans="1:28" s="17" customFormat="1" ht="15" customHeight="1" x14ac:dyDescent="0.2">
      <c r="A106" s="127" t="s">
        <v>1318</v>
      </c>
      <c r="B106" s="127"/>
      <c r="C106" s="127"/>
      <c r="D106" s="28"/>
      <c r="E106" s="133"/>
      <c r="F106" s="133"/>
      <c r="G106" s="179"/>
      <c r="H106" s="133"/>
      <c r="I106" s="133"/>
      <c r="J106" s="133"/>
      <c r="K106" s="131"/>
      <c r="L106" s="30"/>
      <c r="M106" s="129"/>
      <c r="N106" s="30"/>
      <c r="O106" s="127"/>
      <c r="P106" s="28"/>
      <c r="Q106" s="33"/>
      <c r="R106" s="33"/>
      <c r="S106" s="28"/>
      <c r="T106" s="36"/>
      <c r="AA106" s="43"/>
      <c r="AB106" s="43"/>
    </row>
    <row r="107" spans="1:28" s="17" customFormat="1" ht="12.75" customHeight="1" x14ac:dyDescent="0.2">
      <c r="A107" s="128"/>
      <c r="B107" s="128"/>
      <c r="C107" s="128"/>
      <c r="D107" s="28"/>
      <c r="E107" s="134"/>
      <c r="F107" s="134"/>
      <c r="G107" s="180"/>
      <c r="H107" s="134"/>
      <c r="I107" s="134"/>
      <c r="J107" s="134"/>
      <c r="K107" s="132"/>
      <c r="L107" s="30"/>
      <c r="M107" s="130"/>
      <c r="N107" s="30"/>
      <c r="O107" s="128"/>
      <c r="P107" s="35"/>
      <c r="Q107" s="33"/>
      <c r="R107" s="60"/>
      <c r="S107" s="35"/>
      <c r="T107" s="36"/>
      <c r="AA107" s="43"/>
      <c r="AB107" s="43"/>
    </row>
    <row r="108" spans="1:28" s="17" customFormat="1" ht="12.75" customHeight="1" x14ac:dyDescent="0.2">
      <c r="A108" s="127" t="s">
        <v>1319</v>
      </c>
      <c r="B108" s="127"/>
      <c r="C108" s="127"/>
      <c r="D108" s="28"/>
      <c r="E108" s="133"/>
      <c r="F108" s="133"/>
      <c r="G108" s="179"/>
      <c r="H108" s="133"/>
      <c r="I108" s="133"/>
      <c r="J108" s="133"/>
      <c r="K108" s="131"/>
      <c r="L108" s="30"/>
      <c r="M108" s="129"/>
      <c r="N108" s="30"/>
      <c r="O108" s="127"/>
      <c r="P108" s="28"/>
      <c r="Q108" s="33"/>
      <c r="R108" s="60"/>
      <c r="S108" s="35"/>
      <c r="T108" s="36"/>
      <c r="AA108" s="43"/>
      <c r="AB108" s="43"/>
    </row>
    <row r="109" spans="1:28" s="17" customFormat="1" ht="15" x14ac:dyDescent="0.2">
      <c r="A109" s="128"/>
      <c r="B109" s="128"/>
      <c r="C109" s="128"/>
      <c r="D109" s="28"/>
      <c r="E109" s="134"/>
      <c r="F109" s="134"/>
      <c r="G109" s="180"/>
      <c r="H109" s="134"/>
      <c r="I109" s="134"/>
      <c r="J109" s="134"/>
      <c r="K109" s="132"/>
      <c r="L109" s="30"/>
      <c r="M109" s="130"/>
      <c r="N109" s="30"/>
      <c r="O109" s="128"/>
      <c r="P109" s="35"/>
      <c r="Q109" s="33"/>
      <c r="R109" s="60"/>
      <c r="S109" s="35"/>
      <c r="T109" s="36"/>
      <c r="AA109" s="43"/>
      <c r="AB109" s="43"/>
    </row>
    <row r="110" spans="1:28" s="17" customFormat="1" ht="15" customHeight="1" x14ac:dyDescent="0.2">
      <c r="A110" s="127" t="s">
        <v>1320</v>
      </c>
      <c r="B110" s="127"/>
      <c r="C110" s="127"/>
      <c r="D110" s="28"/>
      <c r="E110" s="133"/>
      <c r="F110" s="133"/>
      <c r="G110" s="179"/>
      <c r="H110" s="133"/>
      <c r="I110" s="133"/>
      <c r="J110" s="133"/>
      <c r="K110" s="131"/>
      <c r="L110" s="30"/>
      <c r="M110" s="129"/>
      <c r="N110" s="30"/>
      <c r="O110" s="127"/>
      <c r="P110" s="28"/>
      <c r="Q110" s="33"/>
      <c r="R110" s="60"/>
      <c r="S110" s="35"/>
      <c r="T110" s="36"/>
      <c r="AA110" s="43"/>
      <c r="AB110" s="43"/>
    </row>
    <row r="111" spans="1:28" s="17" customFormat="1" ht="15" x14ac:dyDescent="0.2">
      <c r="A111" s="128"/>
      <c r="B111" s="128"/>
      <c r="C111" s="128"/>
      <c r="D111" s="28"/>
      <c r="E111" s="134"/>
      <c r="F111" s="134"/>
      <c r="G111" s="180"/>
      <c r="H111" s="134"/>
      <c r="I111" s="134"/>
      <c r="J111" s="134"/>
      <c r="K111" s="132"/>
      <c r="L111" s="30"/>
      <c r="M111" s="130"/>
      <c r="N111" s="30"/>
      <c r="O111" s="128"/>
      <c r="P111" s="35"/>
      <c r="Q111" s="33"/>
      <c r="R111" s="60"/>
      <c r="S111" s="35"/>
      <c r="T111" s="36"/>
      <c r="AA111" s="43"/>
      <c r="AB111" s="43"/>
    </row>
    <row r="112" spans="1:28" s="17" customFormat="1" ht="15" customHeight="1" x14ac:dyDescent="0.2">
      <c r="A112" s="127" t="s">
        <v>1321</v>
      </c>
      <c r="B112" s="127"/>
      <c r="C112" s="127"/>
      <c r="D112" s="28"/>
      <c r="E112" s="133"/>
      <c r="F112" s="133"/>
      <c r="G112" s="179"/>
      <c r="H112" s="133"/>
      <c r="I112" s="133"/>
      <c r="J112" s="133"/>
      <c r="K112" s="131"/>
      <c r="L112" s="30"/>
      <c r="M112" s="129"/>
      <c r="N112" s="30"/>
      <c r="O112" s="127"/>
      <c r="P112" s="28"/>
      <c r="Q112" s="33"/>
      <c r="R112" s="33"/>
      <c r="S112" s="28"/>
      <c r="T112" s="36"/>
      <c r="AA112" s="43"/>
      <c r="AB112" s="43"/>
    </row>
    <row r="113" spans="1:28" s="17" customFormat="1" ht="12.75" customHeight="1" x14ac:dyDescent="0.2">
      <c r="A113" s="128"/>
      <c r="B113" s="128"/>
      <c r="C113" s="128"/>
      <c r="D113" s="28"/>
      <c r="E113" s="134"/>
      <c r="F113" s="134"/>
      <c r="G113" s="180"/>
      <c r="H113" s="134"/>
      <c r="I113" s="134"/>
      <c r="J113" s="134"/>
      <c r="K113" s="132"/>
      <c r="L113" s="30"/>
      <c r="M113" s="130"/>
      <c r="N113" s="30"/>
      <c r="O113" s="128"/>
      <c r="P113" s="35"/>
      <c r="Q113" s="33"/>
      <c r="R113" s="60"/>
      <c r="S113" s="35"/>
      <c r="T113" s="36"/>
      <c r="AA113" s="43"/>
      <c r="AB113" s="43"/>
    </row>
    <row r="114" spans="1:28" s="17" customFormat="1" ht="12.75" customHeight="1" x14ac:dyDescent="0.2">
      <c r="A114" s="127" t="s">
        <v>1322</v>
      </c>
      <c r="B114" s="127"/>
      <c r="C114" s="127"/>
      <c r="D114" s="28"/>
      <c r="E114" s="133"/>
      <c r="F114" s="133"/>
      <c r="G114" s="179"/>
      <c r="H114" s="133"/>
      <c r="I114" s="133"/>
      <c r="J114" s="133"/>
      <c r="K114" s="131"/>
      <c r="L114" s="30"/>
      <c r="M114" s="129"/>
      <c r="N114" s="30"/>
      <c r="O114" s="127"/>
      <c r="P114" s="28"/>
      <c r="Q114" s="33"/>
      <c r="R114" s="60"/>
      <c r="S114" s="35"/>
      <c r="T114" s="36"/>
      <c r="AA114" s="43"/>
      <c r="AB114" s="43"/>
    </row>
    <row r="115" spans="1:28" s="17" customFormat="1" ht="15" x14ac:dyDescent="0.2">
      <c r="A115" s="128"/>
      <c r="B115" s="128"/>
      <c r="C115" s="128"/>
      <c r="D115" s="28"/>
      <c r="E115" s="134"/>
      <c r="F115" s="134"/>
      <c r="G115" s="180"/>
      <c r="H115" s="134"/>
      <c r="I115" s="134"/>
      <c r="J115" s="134"/>
      <c r="K115" s="132"/>
      <c r="L115" s="30"/>
      <c r="M115" s="130"/>
      <c r="N115" s="30"/>
      <c r="O115" s="128"/>
      <c r="P115" s="35"/>
      <c r="Q115" s="33"/>
      <c r="R115" s="60"/>
      <c r="S115" s="35"/>
      <c r="T115" s="36"/>
      <c r="AA115" s="43"/>
      <c r="AB115" s="43"/>
    </row>
    <row r="116" spans="1:28" s="17" customFormat="1" ht="15" customHeight="1" x14ac:dyDescent="0.2">
      <c r="A116" s="127" t="s">
        <v>1323</v>
      </c>
      <c r="B116" s="127"/>
      <c r="C116" s="127"/>
      <c r="D116" s="28"/>
      <c r="E116" s="133"/>
      <c r="F116" s="133"/>
      <c r="G116" s="181"/>
      <c r="H116" s="133"/>
      <c r="I116" s="133"/>
      <c r="J116" s="133"/>
      <c r="K116" s="131"/>
      <c r="L116" s="30"/>
      <c r="M116" s="129"/>
      <c r="N116" s="30"/>
      <c r="O116" s="127"/>
      <c r="P116" s="28"/>
      <c r="Q116" s="33"/>
      <c r="R116" s="60"/>
      <c r="S116" s="35"/>
      <c r="T116" s="36"/>
      <c r="AA116" s="43"/>
      <c r="AB116" s="43"/>
    </row>
    <row r="117" spans="1:28" s="17" customFormat="1" ht="15" x14ac:dyDescent="0.2">
      <c r="A117" s="128"/>
      <c r="B117" s="128"/>
      <c r="C117" s="128"/>
      <c r="D117" s="28"/>
      <c r="E117" s="134"/>
      <c r="F117" s="134"/>
      <c r="G117" s="182"/>
      <c r="H117" s="134"/>
      <c r="I117" s="134"/>
      <c r="J117" s="134"/>
      <c r="K117" s="132"/>
      <c r="L117" s="30"/>
      <c r="M117" s="130"/>
      <c r="N117" s="30"/>
      <c r="O117" s="128"/>
      <c r="P117" s="35"/>
      <c r="Q117" s="33"/>
      <c r="R117" s="60"/>
      <c r="S117" s="35"/>
      <c r="T117" s="36"/>
      <c r="AA117" s="43"/>
      <c r="AB117" s="43"/>
    </row>
    <row r="118" spans="1:28" s="17" customFormat="1" ht="15" customHeight="1" x14ac:dyDescent="0.2">
      <c r="A118" s="127" t="s">
        <v>1324</v>
      </c>
      <c r="B118" s="127"/>
      <c r="C118" s="127"/>
      <c r="D118" s="28"/>
      <c r="E118" s="133"/>
      <c r="F118" s="133"/>
      <c r="G118" s="181"/>
      <c r="H118" s="133"/>
      <c r="I118" s="133"/>
      <c r="J118" s="133"/>
      <c r="K118" s="131"/>
      <c r="L118" s="30"/>
      <c r="M118" s="129"/>
      <c r="N118" s="30"/>
      <c r="O118" s="127"/>
      <c r="P118" s="28"/>
      <c r="Q118" s="33"/>
      <c r="R118" s="33"/>
      <c r="S118" s="28"/>
      <c r="T118" s="36"/>
      <c r="AA118" s="43"/>
      <c r="AB118" s="43"/>
    </row>
    <row r="119" spans="1:28" s="17" customFormat="1" ht="12.75" customHeight="1" x14ac:dyDescent="0.2">
      <c r="A119" s="128"/>
      <c r="B119" s="128"/>
      <c r="C119" s="128"/>
      <c r="D119" s="28"/>
      <c r="E119" s="134"/>
      <c r="F119" s="134"/>
      <c r="G119" s="182"/>
      <c r="H119" s="134"/>
      <c r="I119" s="134"/>
      <c r="J119" s="134"/>
      <c r="K119" s="132"/>
      <c r="L119" s="30"/>
      <c r="M119" s="130"/>
      <c r="N119" s="30"/>
      <c r="O119" s="128"/>
      <c r="P119" s="35"/>
      <c r="Q119" s="33"/>
      <c r="R119" s="60"/>
      <c r="S119" s="35"/>
      <c r="T119" s="36"/>
      <c r="AA119" s="43"/>
      <c r="AB119" s="43"/>
    </row>
    <row r="120" spans="1:28" s="17" customFormat="1" ht="12.75" customHeight="1" x14ac:dyDescent="0.2">
      <c r="A120" s="127" t="s">
        <v>1325</v>
      </c>
      <c r="B120" s="127"/>
      <c r="C120" s="127"/>
      <c r="D120" s="28"/>
      <c r="E120" s="133"/>
      <c r="F120" s="133"/>
      <c r="G120" s="181"/>
      <c r="H120" s="133"/>
      <c r="I120" s="133"/>
      <c r="J120" s="133"/>
      <c r="K120" s="131"/>
      <c r="L120" s="30"/>
      <c r="M120" s="129"/>
      <c r="N120" s="30"/>
      <c r="O120" s="127"/>
      <c r="P120" s="28"/>
      <c r="Q120" s="33"/>
      <c r="R120" s="60"/>
      <c r="S120" s="35"/>
      <c r="T120" s="36"/>
      <c r="AA120" s="43"/>
      <c r="AB120" s="43"/>
    </row>
    <row r="121" spans="1:28" s="17" customFormat="1" ht="15" x14ac:dyDescent="0.2">
      <c r="A121" s="128"/>
      <c r="B121" s="128"/>
      <c r="C121" s="128"/>
      <c r="D121" s="28"/>
      <c r="E121" s="134"/>
      <c r="F121" s="134"/>
      <c r="G121" s="182"/>
      <c r="H121" s="134"/>
      <c r="I121" s="134"/>
      <c r="J121" s="134"/>
      <c r="K121" s="132"/>
      <c r="L121" s="30"/>
      <c r="M121" s="130"/>
      <c r="N121" s="30"/>
      <c r="O121" s="128"/>
      <c r="P121" s="35"/>
      <c r="Q121" s="33"/>
      <c r="R121" s="60"/>
      <c r="S121" s="35"/>
      <c r="T121" s="36"/>
      <c r="AA121" s="43"/>
      <c r="AB121" s="43"/>
    </row>
    <row r="122" spans="1:28" s="17" customFormat="1" ht="15" customHeight="1" x14ac:dyDescent="0.2">
      <c r="A122" s="127" t="s">
        <v>1326</v>
      </c>
      <c r="B122" s="127"/>
      <c r="C122" s="127"/>
      <c r="D122" s="28"/>
      <c r="E122" s="133"/>
      <c r="F122" s="133"/>
      <c r="G122" s="181"/>
      <c r="H122" s="133"/>
      <c r="I122" s="133"/>
      <c r="J122" s="133"/>
      <c r="K122" s="131"/>
      <c r="L122" s="30"/>
      <c r="M122" s="129"/>
      <c r="N122" s="30"/>
      <c r="O122" s="127"/>
      <c r="P122" s="28"/>
      <c r="Q122" s="33"/>
      <c r="R122" s="60"/>
      <c r="S122" s="35"/>
      <c r="T122" s="36"/>
      <c r="AA122" s="43"/>
      <c r="AB122" s="43"/>
    </row>
    <row r="123" spans="1:28" s="17" customFormat="1" ht="15" x14ac:dyDescent="0.2">
      <c r="A123" s="128"/>
      <c r="B123" s="128"/>
      <c r="C123" s="128"/>
      <c r="D123" s="28"/>
      <c r="E123" s="134"/>
      <c r="F123" s="134"/>
      <c r="G123" s="182"/>
      <c r="H123" s="134"/>
      <c r="I123" s="134"/>
      <c r="J123" s="134"/>
      <c r="K123" s="132"/>
      <c r="L123" s="30"/>
      <c r="M123" s="130"/>
      <c r="N123" s="30"/>
      <c r="O123" s="128"/>
      <c r="P123" s="35"/>
      <c r="Q123" s="33"/>
      <c r="R123" s="60"/>
      <c r="S123" s="35"/>
      <c r="T123" s="36"/>
      <c r="AA123" s="43"/>
      <c r="AB123" s="43"/>
    </row>
    <row r="124" spans="1:28" s="17" customFormat="1" ht="12.75" customHeight="1" x14ac:dyDescent="0.2">
      <c r="A124" s="127" t="s">
        <v>1327</v>
      </c>
      <c r="B124" s="127"/>
      <c r="C124" s="127"/>
      <c r="D124" s="28"/>
      <c r="E124" s="133"/>
      <c r="F124" s="133"/>
      <c r="G124" s="181"/>
      <c r="H124" s="133"/>
      <c r="I124" s="133"/>
      <c r="J124" s="133"/>
      <c r="K124" s="131"/>
      <c r="L124" s="30"/>
      <c r="M124" s="129"/>
      <c r="N124" s="30"/>
      <c r="O124" s="127"/>
      <c r="P124" s="28"/>
      <c r="Q124" s="33"/>
      <c r="R124" s="60"/>
      <c r="S124" s="35"/>
      <c r="T124" s="36"/>
      <c r="AA124" s="43"/>
      <c r="AB124" s="43"/>
    </row>
    <row r="125" spans="1:28" s="17" customFormat="1" ht="15" x14ac:dyDescent="0.2">
      <c r="A125" s="128"/>
      <c r="B125" s="128"/>
      <c r="C125" s="128"/>
      <c r="D125" s="28"/>
      <c r="E125" s="134"/>
      <c r="F125" s="134"/>
      <c r="G125" s="182"/>
      <c r="H125" s="134"/>
      <c r="I125" s="134"/>
      <c r="J125" s="134"/>
      <c r="K125" s="132"/>
      <c r="L125" s="30"/>
      <c r="M125" s="130"/>
      <c r="N125" s="30"/>
      <c r="O125" s="128"/>
      <c r="P125" s="35"/>
      <c r="Q125" s="33"/>
      <c r="R125" s="60"/>
      <c r="S125" s="35"/>
      <c r="T125" s="36"/>
      <c r="AA125" s="43"/>
      <c r="AB125" s="43"/>
    </row>
    <row r="126" spans="1:28" s="17" customFormat="1" ht="15" customHeight="1" x14ac:dyDescent="0.2">
      <c r="A126" s="127" t="s">
        <v>1328</v>
      </c>
      <c r="B126" s="127"/>
      <c r="C126" s="127"/>
      <c r="D126" s="28"/>
      <c r="E126" s="133"/>
      <c r="F126" s="133"/>
      <c r="G126" s="181"/>
      <c r="H126" s="133"/>
      <c r="I126" s="133"/>
      <c r="J126" s="133"/>
      <c r="K126" s="131"/>
      <c r="L126" s="30"/>
      <c r="M126" s="129"/>
      <c r="N126" s="30"/>
      <c r="O126" s="127"/>
      <c r="P126" s="28"/>
      <c r="Q126" s="33"/>
      <c r="R126" s="60"/>
      <c r="S126" s="35"/>
      <c r="T126" s="36"/>
      <c r="AA126" s="43"/>
      <c r="AB126" s="43"/>
    </row>
    <row r="127" spans="1:28" s="17" customFormat="1" ht="15" x14ac:dyDescent="0.2">
      <c r="A127" s="128"/>
      <c r="B127" s="128"/>
      <c r="C127" s="128"/>
      <c r="D127" s="28"/>
      <c r="E127" s="134"/>
      <c r="F127" s="134"/>
      <c r="G127" s="182"/>
      <c r="H127" s="134"/>
      <c r="I127" s="134"/>
      <c r="J127" s="134"/>
      <c r="K127" s="132"/>
      <c r="L127" s="30"/>
      <c r="M127" s="130"/>
      <c r="N127" s="30"/>
      <c r="O127" s="128"/>
      <c r="P127" s="35"/>
      <c r="Q127" s="33"/>
      <c r="R127" s="60"/>
      <c r="S127" s="35"/>
      <c r="T127" s="36"/>
      <c r="AA127" s="43"/>
      <c r="AB127" s="43"/>
    </row>
    <row r="128" spans="1:28" s="17" customFormat="1" ht="15" customHeight="1" x14ac:dyDescent="0.2">
      <c r="A128" s="127" t="s">
        <v>1329</v>
      </c>
      <c r="B128" s="127"/>
      <c r="C128" s="127"/>
      <c r="D128" s="28"/>
      <c r="E128" s="133"/>
      <c r="F128" s="133"/>
      <c r="G128" s="181"/>
      <c r="H128" s="133"/>
      <c r="I128" s="133"/>
      <c r="J128" s="133"/>
      <c r="K128" s="131"/>
      <c r="L128" s="30"/>
      <c r="M128" s="129"/>
      <c r="N128" s="30"/>
      <c r="O128" s="127"/>
      <c r="P128" s="28"/>
      <c r="Q128" s="33"/>
      <c r="R128" s="33"/>
      <c r="S128" s="28"/>
      <c r="T128" s="36"/>
      <c r="AA128" s="43"/>
      <c r="AB128" s="43"/>
    </row>
    <row r="129" spans="1:28" s="17" customFormat="1" ht="12.75" customHeight="1" x14ac:dyDescent="0.2">
      <c r="A129" s="128"/>
      <c r="B129" s="128"/>
      <c r="C129" s="128"/>
      <c r="D129" s="28"/>
      <c r="E129" s="134"/>
      <c r="F129" s="134"/>
      <c r="G129" s="182"/>
      <c r="H129" s="134"/>
      <c r="I129" s="134"/>
      <c r="J129" s="134"/>
      <c r="K129" s="132"/>
      <c r="L129" s="30"/>
      <c r="M129" s="130"/>
      <c r="N129" s="30"/>
      <c r="O129" s="128"/>
      <c r="P129" s="35"/>
      <c r="Q129" s="33"/>
      <c r="R129" s="60"/>
      <c r="S129" s="35"/>
      <c r="T129" s="36"/>
      <c r="AA129" s="43"/>
      <c r="AB129" s="43"/>
    </row>
    <row r="130" spans="1:28" s="17" customFormat="1" ht="12.75" customHeight="1" x14ac:dyDescent="0.2">
      <c r="A130" s="127" t="s">
        <v>1330</v>
      </c>
      <c r="B130" s="127"/>
      <c r="C130" s="127"/>
      <c r="D130" s="28"/>
      <c r="E130" s="133"/>
      <c r="F130" s="133"/>
      <c r="G130" s="181"/>
      <c r="H130" s="133"/>
      <c r="I130" s="133"/>
      <c r="J130" s="133"/>
      <c r="K130" s="131"/>
      <c r="L130" s="30"/>
      <c r="M130" s="129"/>
      <c r="N130" s="30"/>
      <c r="O130" s="127"/>
      <c r="P130" s="28"/>
      <c r="Q130" s="33"/>
      <c r="R130" s="60"/>
      <c r="S130" s="35"/>
      <c r="T130" s="36"/>
      <c r="AA130" s="43"/>
      <c r="AB130" s="43"/>
    </row>
    <row r="131" spans="1:28" s="17" customFormat="1" ht="15" customHeight="1" x14ac:dyDescent="0.2">
      <c r="A131" s="128"/>
      <c r="B131" s="128"/>
      <c r="C131" s="128"/>
      <c r="D131" s="28"/>
      <c r="E131" s="134"/>
      <c r="F131" s="134"/>
      <c r="G131" s="182"/>
      <c r="H131" s="134"/>
      <c r="I131" s="134"/>
      <c r="J131" s="134"/>
      <c r="K131" s="132"/>
      <c r="L131" s="30"/>
      <c r="M131" s="130"/>
      <c r="N131" s="30"/>
      <c r="O131" s="128"/>
      <c r="P131" s="35"/>
      <c r="Q131" s="33"/>
      <c r="R131" s="60"/>
      <c r="S131" s="35"/>
      <c r="T131" s="36"/>
      <c r="AA131" s="43"/>
      <c r="AB131" s="43"/>
    </row>
    <row r="132" spans="1:28" s="17" customFormat="1" ht="15" customHeight="1" x14ac:dyDescent="0.2">
      <c r="A132" s="127" t="s">
        <v>1331</v>
      </c>
      <c r="B132" s="127"/>
      <c r="C132" s="127"/>
      <c r="D132" s="28"/>
      <c r="E132" s="133"/>
      <c r="F132" s="133"/>
      <c r="G132" s="181"/>
      <c r="H132" s="133"/>
      <c r="I132" s="133"/>
      <c r="J132" s="133"/>
      <c r="K132" s="131"/>
      <c r="L132" s="30"/>
      <c r="M132" s="129"/>
      <c r="N132" s="30"/>
      <c r="O132" s="127"/>
      <c r="P132" s="28"/>
      <c r="Q132" s="33"/>
      <c r="R132" s="60"/>
      <c r="S132" s="35"/>
      <c r="T132" s="36"/>
      <c r="AA132" s="43"/>
      <c r="AB132" s="43"/>
    </row>
    <row r="133" spans="1:28" s="17" customFormat="1" ht="15" x14ac:dyDescent="0.2">
      <c r="A133" s="128"/>
      <c r="B133" s="128"/>
      <c r="C133" s="128"/>
      <c r="D133" s="28"/>
      <c r="E133" s="134"/>
      <c r="F133" s="134"/>
      <c r="G133" s="182"/>
      <c r="H133" s="134"/>
      <c r="I133" s="134"/>
      <c r="J133" s="134"/>
      <c r="K133" s="132"/>
      <c r="L133" s="30"/>
      <c r="M133" s="130"/>
      <c r="N133" s="30"/>
      <c r="O133" s="128"/>
      <c r="P133" s="35"/>
      <c r="Q133" s="33"/>
      <c r="R133" s="60"/>
      <c r="S133" s="35"/>
      <c r="T133" s="36"/>
      <c r="AA133" s="43"/>
      <c r="AB133" s="43"/>
    </row>
    <row r="134" spans="1:28" s="17" customFormat="1" ht="15" customHeight="1" x14ac:dyDescent="0.2">
      <c r="A134" s="127" t="s">
        <v>1332</v>
      </c>
      <c r="B134" s="127"/>
      <c r="C134" s="127"/>
      <c r="D134" s="28"/>
      <c r="E134" s="133"/>
      <c r="F134" s="133"/>
      <c r="G134" s="181"/>
      <c r="H134" s="133"/>
      <c r="I134" s="133"/>
      <c r="J134" s="133"/>
      <c r="K134" s="131"/>
      <c r="L134" s="30"/>
      <c r="M134" s="129"/>
      <c r="N134" s="30"/>
      <c r="O134" s="127"/>
      <c r="P134" s="28"/>
      <c r="Q134" s="33"/>
      <c r="R134" s="33"/>
      <c r="S134" s="28"/>
      <c r="T134" s="36"/>
      <c r="AA134" s="43"/>
      <c r="AB134" s="43"/>
    </row>
    <row r="135" spans="1:28" s="17" customFormat="1" ht="12.75" customHeight="1" x14ac:dyDescent="0.2">
      <c r="A135" s="128"/>
      <c r="B135" s="128"/>
      <c r="C135" s="128"/>
      <c r="D135" s="28"/>
      <c r="E135" s="134"/>
      <c r="F135" s="134"/>
      <c r="G135" s="182"/>
      <c r="H135" s="134"/>
      <c r="I135" s="134"/>
      <c r="J135" s="134"/>
      <c r="K135" s="132"/>
      <c r="L135" s="30"/>
      <c r="M135" s="130"/>
      <c r="N135" s="30"/>
      <c r="O135" s="128"/>
      <c r="P135" s="35"/>
      <c r="Q135" s="33"/>
      <c r="R135" s="60"/>
      <c r="S135" s="35"/>
      <c r="T135" s="36"/>
      <c r="AA135" s="43"/>
      <c r="AB135" s="43"/>
    </row>
    <row r="136" spans="1:28" s="17" customFormat="1" ht="12.75" customHeight="1" x14ac:dyDescent="0.2">
      <c r="A136" s="127" t="s">
        <v>1333</v>
      </c>
      <c r="B136" s="127"/>
      <c r="C136" s="127"/>
      <c r="D136" s="28"/>
      <c r="E136" s="133"/>
      <c r="F136" s="133"/>
      <c r="G136" s="181"/>
      <c r="H136" s="133"/>
      <c r="I136" s="133"/>
      <c r="J136" s="133"/>
      <c r="K136" s="131"/>
      <c r="L136" s="30"/>
      <c r="M136" s="129"/>
      <c r="N136" s="30"/>
      <c r="O136" s="127"/>
      <c r="P136" s="28"/>
      <c r="Q136" s="33"/>
      <c r="R136" s="60"/>
      <c r="S136" s="35"/>
      <c r="T136" s="36"/>
      <c r="AA136" s="43"/>
      <c r="AB136" s="43"/>
    </row>
    <row r="137" spans="1:28" s="17" customFormat="1" ht="15" x14ac:dyDescent="0.2">
      <c r="A137" s="128"/>
      <c r="B137" s="128"/>
      <c r="C137" s="128"/>
      <c r="D137" s="28"/>
      <c r="E137" s="134"/>
      <c r="F137" s="134"/>
      <c r="G137" s="182"/>
      <c r="H137" s="134"/>
      <c r="I137" s="134"/>
      <c r="J137" s="134"/>
      <c r="K137" s="132"/>
      <c r="L137" s="30"/>
      <c r="M137" s="130"/>
      <c r="N137" s="30"/>
      <c r="O137" s="128"/>
      <c r="P137" s="35"/>
      <c r="Q137" s="33"/>
      <c r="R137" s="60"/>
      <c r="S137" s="35"/>
      <c r="T137" s="36"/>
      <c r="AA137" s="43"/>
      <c r="AB137" s="43"/>
    </row>
    <row r="138" spans="1:28" s="17" customFormat="1" ht="15" customHeight="1" x14ac:dyDescent="0.2">
      <c r="A138" s="127" t="s">
        <v>1334</v>
      </c>
      <c r="B138" s="127"/>
      <c r="C138" s="127"/>
      <c r="D138" s="28"/>
      <c r="E138" s="133"/>
      <c r="F138" s="133"/>
      <c r="G138" s="181"/>
      <c r="H138" s="133"/>
      <c r="I138" s="133"/>
      <c r="J138" s="133"/>
      <c r="K138" s="131"/>
      <c r="L138" s="30"/>
      <c r="M138" s="129"/>
      <c r="N138" s="30"/>
      <c r="O138" s="127"/>
      <c r="P138" s="28"/>
      <c r="Q138" s="33"/>
      <c r="R138" s="60"/>
      <c r="S138" s="35"/>
      <c r="T138" s="36"/>
      <c r="AA138" s="43"/>
      <c r="AB138" s="43"/>
    </row>
    <row r="139" spans="1:28" s="17" customFormat="1" ht="15" x14ac:dyDescent="0.2">
      <c r="A139" s="128"/>
      <c r="B139" s="128"/>
      <c r="C139" s="128"/>
      <c r="D139" s="28"/>
      <c r="E139" s="134"/>
      <c r="F139" s="134"/>
      <c r="G139" s="182"/>
      <c r="H139" s="134"/>
      <c r="I139" s="134"/>
      <c r="J139" s="134"/>
      <c r="K139" s="132"/>
      <c r="L139" s="30"/>
      <c r="M139" s="130"/>
      <c r="N139" s="30"/>
      <c r="O139" s="128"/>
      <c r="P139" s="35"/>
      <c r="Q139" s="33"/>
      <c r="R139" s="60"/>
      <c r="S139" s="35"/>
      <c r="T139" s="36"/>
      <c r="AA139" s="43"/>
      <c r="AB139" s="43"/>
    </row>
    <row r="140" spans="1:28" s="17" customFormat="1" ht="15" customHeight="1" x14ac:dyDescent="0.2">
      <c r="A140" s="127" t="s">
        <v>1335</v>
      </c>
      <c r="B140" s="127"/>
      <c r="C140" s="127"/>
      <c r="D140" s="28"/>
      <c r="E140" s="133"/>
      <c r="F140" s="133"/>
      <c r="G140" s="181"/>
      <c r="H140" s="133"/>
      <c r="I140" s="133"/>
      <c r="J140" s="133"/>
      <c r="K140" s="131"/>
      <c r="L140" s="30"/>
      <c r="M140" s="129"/>
      <c r="N140" s="30"/>
      <c r="O140" s="127"/>
      <c r="P140" s="28"/>
      <c r="Q140" s="33"/>
      <c r="R140" s="33"/>
      <c r="S140" s="28"/>
      <c r="T140" s="36"/>
      <c r="AA140" s="43"/>
      <c r="AB140" s="43"/>
    </row>
    <row r="141" spans="1:28" s="17" customFormat="1" ht="12.75" customHeight="1" x14ac:dyDescent="0.2">
      <c r="A141" s="128"/>
      <c r="B141" s="128"/>
      <c r="C141" s="128"/>
      <c r="D141" s="28"/>
      <c r="E141" s="134"/>
      <c r="F141" s="134"/>
      <c r="G141" s="182"/>
      <c r="H141" s="134"/>
      <c r="I141" s="134"/>
      <c r="J141" s="134"/>
      <c r="K141" s="132"/>
      <c r="L141" s="30"/>
      <c r="M141" s="130"/>
      <c r="N141" s="30"/>
      <c r="O141" s="128"/>
      <c r="P141" s="35"/>
      <c r="Q141" s="33"/>
      <c r="R141" s="60"/>
      <c r="S141" s="35"/>
      <c r="T141" s="36"/>
      <c r="AA141" s="43"/>
      <c r="AB141" s="43"/>
    </row>
    <row r="142" spans="1:28" s="17" customFormat="1" ht="12.75" customHeight="1" x14ac:dyDescent="0.2">
      <c r="A142" s="127" t="s">
        <v>1336</v>
      </c>
      <c r="B142" s="127"/>
      <c r="C142" s="127"/>
      <c r="D142" s="28"/>
      <c r="E142" s="133"/>
      <c r="F142" s="133"/>
      <c r="G142" s="179"/>
      <c r="H142" s="133"/>
      <c r="I142" s="133"/>
      <c r="J142" s="133"/>
      <c r="K142" s="131"/>
      <c r="L142" s="30"/>
      <c r="M142" s="129"/>
      <c r="N142" s="30"/>
      <c r="O142" s="127"/>
      <c r="P142" s="28"/>
      <c r="Q142" s="33"/>
      <c r="R142" s="60"/>
      <c r="S142" s="35"/>
      <c r="T142" s="36"/>
      <c r="AA142" s="43"/>
      <c r="AB142" s="43"/>
    </row>
    <row r="143" spans="1:28" s="17" customFormat="1" ht="15" x14ac:dyDescent="0.2">
      <c r="A143" s="128"/>
      <c r="B143" s="128"/>
      <c r="C143" s="128"/>
      <c r="D143" s="28"/>
      <c r="E143" s="134"/>
      <c r="F143" s="134"/>
      <c r="G143" s="180"/>
      <c r="H143" s="134"/>
      <c r="I143" s="134"/>
      <c r="J143" s="134"/>
      <c r="K143" s="132"/>
      <c r="L143" s="30"/>
      <c r="M143" s="130"/>
      <c r="N143" s="30"/>
      <c r="O143" s="128"/>
      <c r="P143" s="35"/>
      <c r="Q143" s="33"/>
      <c r="R143" s="60"/>
      <c r="S143" s="35"/>
      <c r="T143" s="36"/>
      <c r="AA143" s="43"/>
      <c r="AB143" s="43"/>
    </row>
    <row r="144" spans="1:28" s="17" customFormat="1" ht="15" customHeight="1" x14ac:dyDescent="0.2">
      <c r="A144" s="127" t="s">
        <v>1337</v>
      </c>
      <c r="B144" s="127"/>
      <c r="C144" s="127"/>
      <c r="D144" s="28"/>
      <c r="E144" s="133"/>
      <c r="F144" s="133"/>
      <c r="G144" s="179"/>
      <c r="H144" s="133"/>
      <c r="I144" s="133"/>
      <c r="J144" s="133"/>
      <c r="K144" s="131"/>
      <c r="L144" s="30"/>
      <c r="M144" s="129"/>
      <c r="N144" s="30"/>
      <c r="O144" s="127"/>
      <c r="P144" s="28"/>
      <c r="Q144" s="33"/>
      <c r="R144" s="60"/>
      <c r="S144" s="35"/>
      <c r="T144" s="36"/>
      <c r="AA144" s="43"/>
      <c r="AB144" s="43"/>
    </row>
    <row r="145" spans="1:28" s="17" customFormat="1" ht="15" x14ac:dyDescent="0.2">
      <c r="A145" s="128"/>
      <c r="B145" s="128"/>
      <c r="C145" s="128"/>
      <c r="D145" s="28"/>
      <c r="E145" s="134"/>
      <c r="F145" s="134"/>
      <c r="G145" s="180"/>
      <c r="H145" s="134"/>
      <c r="I145" s="134"/>
      <c r="J145" s="134"/>
      <c r="K145" s="132"/>
      <c r="L145" s="30"/>
      <c r="M145" s="130"/>
      <c r="N145" s="30"/>
      <c r="O145" s="128"/>
      <c r="P145" s="35"/>
      <c r="Q145" s="33"/>
      <c r="R145" s="60"/>
      <c r="S145" s="35"/>
      <c r="T145" s="36"/>
      <c r="AA145" s="43"/>
      <c r="AB145" s="43"/>
    </row>
    <row r="146" spans="1:28" s="17" customFormat="1" ht="15" customHeight="1" x14ac:dyDescent="0.2">
      <c r="A146" s="127" t="s">
        <v>1338</v>
      </c>
      <c r="B146" s="127"/>
      <c r="C146" s="127"/>
      <c r="D146" s="28"/>
      <c r="E146" s="133"/>
      <c r="F146" s="133"/>
      <c r="G146" s="181"/>
      <c r="H146" s="133"/>
      <c r="I146" s="133"/>
      <c r="J146" s="133"/>
      <c r="K146" s="131"/>
      <c r="L146" s="30"/>
      <c r="M146" s="129"/>
      <c r="N146" s="30"/>
      <c r="O146" s="127"/>
      <c r="P146" s="28"/>
      <c r="Q146" s="33"/>
      <c r="R146" s="33"/>
      <c r="S146" s="28"/>
      <c r="T146" s="36"/>
      <c r="AA146" s="43"/>
      <c r="AB146" s="43"/>
    </row>
    <row r="147" spans="1:28" s="17" customFormat="1" ht="12.75" customHeight="1" x14ac:dyDescent="0.2">
      <c r="A147" s="128"/>
      <c r="B147" s="128"/>
      <c r="C147" s="128"/>
      <c r="D147" s="28"/>
      <c r="E147" s="134"/>
      <c r="F147" s="134"/>
      <c r="G147" s="182"/>
      <c r="H147" s="134"/>
      <c r="I147" s="134"/>
      <c r="J147" s="134"/>
      <c r="K147" s="132"/>
      <c r="L147" s="30"/>
      <c r="M147" s="130"/>
      <c r="N147" s="30"/>
      <c r="O147" s="128"/>
      <c r="P147" s="35"/>
      <c r="Q147" s="33"/>
      <c r="R147" s="60"/>
      <c r="S147" s="35"/>
      <c r="T147" s="36"/>
      <c r="AA147" s="43"/>
      <c r="AB147" s="43"/>
    </row>
    <row r="148" spans="1:28" s="17" customFormat="1" ht="12.75" customHeight="1" x14ac:dyDescent="0.2">
      <c r="A148" s="127" t="s">
        <v>1339</v>
      </c>
      <c r="B148" s="127"/>
      <c r="C148" s="127"/>
      <c r="D148" s="28"/>
      <c r="E148" s="133"/>
      <c r="F148" s="133"/>
      <c r="G148" s="181"/>
      <c r="H148" s="133"/>
      <c r="I148" s="133"/>
      <c r="J148" s="133"/>
      <c r="K148" s="131"/>
      <c r="L148" s="30"/>
      <c r="M148" s="129"/>
      <c r="N148" s="30"/>
      <c r="O148" s="127"/>
      <c r="P148" s="28"/>
      <c r="Q148" s="33"/>
      <c r="R148" s="60"/>
      <c r="S148" s="35"/>
      <c r="T148" s="36"/>
      <c r="AA148" s="43"/>
      <c r="AB148" s="43"/>
    </row>
    <row r="149" spans="1:28" s="17" customFormat="1" ht="15" x14ac:dyDescent="0.2">
      <c r="A149" s="128"/>
      <c r="B149" s="128"/>
      <c r="C149" s="128"/>
      <c r="D149" s="28"/>
      <c r="E149" s="134"/>
      <c r="F149" s="134"/>
      <c r="G149" s="182"/>
      <c r="H149" s="134"/>
      <c r="I149" s="134"/>
      <c r="J149" s="134"/>
      <c r="K149" s="132"/>
      <c r="L149" s="30"/>
      <c r="M149" s="130"/>
      <c r="N149" s="30"/>
      <c r="O149" s="128"/>
      <c r="P149" s="35"/>
      <c r="Q149" s="33"/>
      <c r="R149" s="60"/>
      <c r="S149" s="35"/>
      <c r="T149" s="36"/>
      <c r="AA149" s="43"/>
      <c r="AB149" s="43"/>
    </row>
    <row r="150" spans="1:28" s="17" customFormat="1" ht="15" customHeight="1" x14ac:dyDescent="0.2">
      <c r="A150" s="127" t="s">
        <v>1340</v>
      </c>
      <c r="B150" s="127"/>
      <c r="C150" s="127"/>
      <c r="D150" s="28"/>
      <c r="E150" s="133"/>
      <c r="F150" s="133"/>
      <c r="G150" s="181"/>
      <c r="H150" s="133"/>
      <c r="I150" s="133"/>
      <c r="J150" s="133"/>
      <c r="K150" s="131"/>
      <c r="L150" s="30"/>
      <c r="M150" s="129"/>
      <c r="N150" s="30"/>
      <c r="O150" s="127"/>
      <c r="P150" s="28"/>
      <c r="Q150" s="33"/>
      <c r="R150" s="60"/>
      <c r="S150" s="35"/>
      <c r="T150" s="36"/>
      <c r="AA150" s="43"/>
      <c r="AB150" s="43"/>
    </row>
    <row r="151" spans="1:28" s="17" customFormat="1" ht="15" x14ac:dyDescent="0.2">
      <c r="A151" s="128"/>
      <c r="B151" s="128"/>
      <c r="C151" s="128"/>
      <c r="D151" s="28"/>
      <c r="E151" s="134"/>
      <c r="F151" s="134"/>
      <c r="G151" s="182"/>
      <c r="H151" s="134"/>
      <c r="I151" s="134"/>
      <c r="J151" s="134"/>
      <c r="K151" s="132"/>
      <c r="L151" s="30"/>
      <c r="M151" s="130"/>
      <c r="N151" s="30"/>
      <c r="O151" s="128"/>
      <c r="P151" s="35"/>
      <c r="Q151" s="33"/>
      <c r="R151" s="60"/>
      <c r="S151" s="35"/>
      <c r="T151" s="36"/>
      <c r="AA151" s="43"/>
      <c r="AB151" s="43"/>
    </row>
    <row r="152" spans="1:28" s="17" customFormat="1" ht="15" customHeight="1" x14ac:dyDescent="0.2">
      <c r="A152" s="127" t="s">
        <v>1341</v>
      </c>
      <c r="B152" s="127"/>
      <c r="C152" s="127"/>
      <c r="D152" s="28"/>
      <c r="E152" s="133"/>
      <c r="F152" s="133"/>
      <c r="G152" s="181"/>
      <c r="H152" s="133"/>
      <c r="I152" s="133"/>
      <c r="J152" s="133"/>
      <c r="K152" s="131"/>
      <c r="L152" s="30"/>
      <c r="M152" s="129"/>
      <c r="N152" s="30"/>
      <c r="O152" s="127"/>
      <c r="P152" s="28"/>
      <c r="Q152" s="33"/>
      <c r="R152" s="33"/>
      <c r="S152" s="28"/>
      <c r="T152" s="36"/>
      <c r="AA152" s="43"/>
      <c r="AB152" s="43"/>
    </row>
    <row r="153" spans="1:28" s="17" customFormat="1" ht="12.75" customHeight="1" x14ac:dyDescent="0.2">
      <c r="A153" s="128"/>
      <c r="B153" s="128"/>
      <c r="C153" s="128"/>
      <c r="D153" s="28"/>
      <c r="E153" s="134"/>
      <c r="F153" s="134"/>
      <c r="G153" s="182"/>
      <c r="H153" s="134"/>
      <c r="I153" s="134"/>
      <c r="J153" s="134"/>
      <c r="K153" s="132"/>
      <c r="L153" s="30"/>
      <c r="M153" s="130"/>
      <c r="N153" s="30"/>
      <c r="O153" s="128"/>
      <c r="P153" s="35"/>
      <c r="Q153" s="33"/>
      <c r="R153" s="60"/>
      <c r="S153" s="35"/>
      <c r="T153" s="36"/>
      <c r="AA153" s="43"/>
      <c r="AB153" s="43"/>
    </row>
    <row r="154" spans="1:28" s="17" customFormat="1" ht="12.75" customHeight="1" x14ac:dyDescent="0.2">
      <c r="A154" s="127" t="s">
        <v>1342</v>
      </c>
      <c r="B154" s="127"/>
      <c r="C154" s="127"/>
      <c r="D154" s="28"/>
      <c r="E154" s="133"/>
      <c r="F154" s="133"/>
      <c r="G154" s="181"/>
      <c r="H154" s="133"/>
      <c r="I154" s="133"/>
      <c r="J154" s="133"/>
      <c r="K154" s="131"/>
      <c r="L154" s="30"/>
      <c r="M154" s="129"/>
      <c r="N154" s="30"/>
      <c r="O154" s="127"/>
      <c r="P154" s="28"/>
      <c r="Q154" s="33"/>
      <c r="R154" s="60"/>
      <c r="S154" s="35"/>
      <c r="T154" s="36"/>
      <c r="AA154" s="43"/>
      <c r="AB154" s="43"/>
    </row>
    <row r="155" spans="1:28" s="17" customFormat="1" ht="15" x14ac:dyDescent="0.2">
      <c r="A155" s="128"/>
      <c r="B155" s="128"/>
      <c r="C155" s="128"/>
      <c r="D155" s="28"/>
      <c r="E155" s="134"/>
      <c r="F155" s="134"/>
      <c r="G155" s="182"/>
      <c r="H155" s="134"/>
      <c r="I155" s="134"/>
      <c r="J155" s="134"/>
      <c r="K155" s="132"/>
      <c r="L155" s="30"/>
      <c r="M155" s="130"/>
      <c r="N155" s="30"/>
      <c r="O155" s="128"/>
      <c r="P155" s="35"/>
      <c r="Q155" s="33"/>
      <c r="R155" s="60"/>
      <c r="S155" s="35"/>
      <c r="T155" s="36"/>
      <c r="AA155" s="43"/>
      <c r="AB155" s="43"/>
    </row>
    <row r="156" spans="1:28" s="17" customFormat="1" ht="15" customHeight="1" x14ac:dyDescent="0.2">
      <c r="A156" s="127" t="s">
        <v>1343</v>
      </c>
      <c r="B156" s="127"/>
      <c r="C156" s="127"/>
      <c r="D156" s="28"/>
      <c r="E156" s="133"/>
      <c r="F156" s="133"/>
      <c r="G156" s="181"/>
      <c r="H156" s="133"/>
      <c r="I156" s="133"/>
      <c r="J156" s="133"/>
      <c r="K156" s="131"/>
      <c r="L156" s="30"/>
      <c r="M156" s="129"/>
      <c r="N156" s="30"/>
      <c r="O156" s="127"/>
      <c r="P156" s="28"/>
      <c r="Q156" s="33"/>
      <c r="R156" s="60"/>
      <c r="S156" s="35"/>
      <c r="T156" s="36"/>
      <c r="AA156" s="43"/>
      <c r="AB156" s="43"/>
    </row>
    <row r="157" spans="1:28" s="17" customFormat="1" ht="15" x14ac:dyDescent="0.2">
      <c r="A157" s="128"/>
      <c r="B157" s="128"/>
      <c r="C157" s="128"/>
      <c r="D157" s="28"/>
      <c r="E157" s="134"/>
      <c r="F157" s="134"/>
      <c r="G157" s="182"/>
      <c r="H157" s="134"/>
      <c r="I157" s="134"/>
      <c r="J157" s="134"/>
      <c r="K157" s="132"/>
      <c r="L157" s="30"/>
      <c r="M157" s="130"/>
      <c r="N157" s="30"/>
      <c r="O157" s="128"/>
      <c r="P157" s="35"/>
      <c r="Q157" s="33"/>
      <c r="R157" s="60"/>
      <c r="S157" s="35"/>
      <c r="T157" s="36"/>
      <c r="AA157" s="43"/>
      <c r="AB157" s="43"/>
    </row>
    <row r="158" spans="1:28" s="17" customFormat="1" ht="15" customHeight="1" x14ac:dyDescent="0.2">
      <c r="A158" s="127" t="s">
        <v>1344</v>
      </c>
      <c r="B158" s="127"/>
      <c r="C158" s="127"/>
      <c r="D158" s="28"/>
      <c r="E158" s="133"/>
      <c r="F158" s="133"/>
      <c r="G158" s="181"/>
      <c r="H158" s="133"/>
      <c r="I158" s="133"/>
      <c r="J158" s="133"/>
      <c r="K158" s="131"/>
      <c r="L158" s="30"/>
      <c r="M158" s="129"/>
      <c r="N158" s="30"/>
      <c r="O158" s="127"/>
      <c r="P158" s="28"/>
      <c r="Q158" s="33"/>
      <c r="R158" s="33"/>
      <c r="S158" s="28"/>
      <c r="T158" s="36"/>
      <c r="AA158" s="43"/>
      <c r="AB158" s="43"/>
    </row>
    <row r="159" spans="1:28" s="17" customFormat="1" ht="12.75" customHeight="1" x14ac:dyDescent="0.2">
      <c r="A159" s="128"/>
      <c r="B159" s="128"/>
      <c r="C159" s="128"/>
      <c r="D159" s="28"/>
      <c r="E159" s="134"/>
      <c r="F159" s="134"/>
      <c r="G159" s="182"/>
      <c r="H159" s="134"/>
      <c r="I159" s="134"/>
      <c r="J159" s="134"/>
      <c r="K159" s="132"/>
      <c r="L159" s="30"/>
      <c r="M159" s="130"/>
      <c r="N159" s="30"/>
      <c r="O159" s="128"/>
      <c r="P159" s="35"/>
      <c r="Q159" s="33"/>
      <c r="R159" s="60"/>
      <c r="S159" s="35"/>
      <c r="T159" s="36"/>
      <c r="AA159" s="43"/>
      <c r="AB159" s="43"/>
    </row>
    <row r="160" spans="1:28" s="17" customFormat="1" ht="12.75" customHeight="1" x14ac:dyDescent="0.2">
      <c r="A160" s="127" t="s">
        <v>1345</v>
      </c>
      <c r="B160" s="127"/>
      <c r="C160" s="127"/>
      <c r="D160" s="28"/>
      <c r="E160" s="133"/>
      <c r="F160" s="133"/>
      <c r="G160" s="181"/>
      <c r="H160" s="133"/>
      <c r="I160" s="133"/>
      <c r="J160" s="133"/>
      <c r="K160" s="131"/>
      <c r="L160" s="30"/>
      <c r="M160" s="129"/>
      <c r="N160" s="30"/>
      <c r="O160" s="127"/>
      <c r="P160" s="28"/>
      <c r="Q160" s="33"/>
      <c r="R160" s="60"/>
      <c r="S160" s="35"/>
      <c r="T160" s="36"/>
      <c r="AA160" s="43"/>
      <c r="AB160" s="43"/>
    </row>
    <row r="161" spans="1:28" s="17" customFormat="1" ht="15" x14ac:dyDescent="0.2">
      <c r="A161" s="128"/>
      <c r="B161" s="128"/>
      <c r="C161" s="128"/>
      <c r="D161" s="28"/>
      <c r="E161" s="134"/>
      <c r="F161" s="134"/>
      <c r="G161" s="182"/>
      <c r="H161" s="134"/>
      <c r="I161" s="134"/>
      <c r="J161" s="134"/>
      <c r="K161" s="132"/>
      <c r="L161" s="30"/>
      <c r="M161" s="130"/>
      <c r="N161" s="30"/>
      <c r="O161" s="128"/>
      <c r="P161" s="35"/>
      <c r="Q161" s="33"/>
      <c r="R161" s="60"/>
      <c r="S161" s="35"/>
      <c r="T161" s="36"/>
      <c r="AA161" s="43"/>
      <c r="AB161" s="43"/>
    </row>
    <row r="162" spans="1:28" s="17" customFormat="1" ht="15" customHeight="1" x14ac:dyDescent="0.2">
      <c r="A162" s="127" t="s">
        <v>1346</v>
      </c>
      <c r="B162" s="127"/>
      <c r="C162" s="127"/>
      <c r="D162" s="28"/>
      <c r="E162" s="133"/>
      <c r="F162" s="133"/>
      <c r="G162" s="181"/>
      <c r="H162" s="133"/>
      <c r="I162" s="133"/>
      <c r="J162" s="133"/>
      <c r="K162" s="131"/>
      <c r="L162" s="30"/>
      <c r="M162" s="129"/>
      <c r="N162" s="30"/>
      <c r="O162" s="127"/>
      <c r="P162" s="28"/>
      <c r="Q162" s="33"/>
      <c r="R162" s="60"/>
      <c r="S162" s="35"/>
      <c r="T162" s="36"/>
      <c r="AA162" s="43"/>
      <c r="AB162" s="43"/>
    </row>
    <row r="163" spans="1:28" s="17" customFormat="1" ht="15" x14ac:dyDescent="0.2">
      <c r="A163" s="128"/>
      <c r="B163" s="128"/>
      <c r="C163" s="128"/>
      <c r="D163" s="28"/>
      <c r="E163" s="134"/>
      <c r="F163" s="134"/>
      <c r="G163" s="182"/>
      <c r="H163" s="134"/>
      <c r="I163" s="134"/>
      <c r="J163" s="134"/>
      <c r="K163" s="132"/>
      <c r="L163" s="30"/>
      <c r="M163" s="130"/>
      <c r="N163" s="30"/>
      <c r="O163" s="128"/>
      <c r="P163" s="35"/>
      <c r="Q163" s="33"/>
      <c r="R163" s="60"/>
      <c r="S163" s="35"/>
      <c r="T163" s="36"/>
      <c r="AA163" s="43"/>
      <c r="AB163" s="43"/>
    </row>
    <row r="164" spans="1:28" s="17" customFormat="1" ht="12.75" customHeight="1" x14ac:dyDescent="0.2">
      <c r="A164" s="127" t="s">
        <v>1347</v>
      </c>
      <c r="B164" s="127"/>
      <c r="C164" s="127"/>
      <c r="D164" s="28"/>
      <c r="E164" s="133"/>
      <c r="F164" s="133"/>
      <c r="G164" s="181"/>
      <c r="H164" s="133"/>
      <c r="I164" s="133"/>
      <c r="J164" s="133"/>
      <c r="K164" s="131"/>
      <c r="L164" s="30"/>
      <c r="M164" s="129"/>
      <c r="N164" s="30"/>
      <c r="O164" s="127"/>
      <c r="P164" s="28"/>
      <c r="Q164" s="33"/>
      <c r="R164" s="60"/>
      <c r="S164" s="35"/>
      <c r="T164" s="36"/>
      <c r="AA164" s="43"/>
      <c r="AB164" s="43"/>
    </row>
    <row r="165" spans="1:28" s="17" customFormat="1" ht="15" x14ac:dyDescent="0.2">
      <c r="A165" s="128"/>
      <c r="B165" s="128"/>
      <c r="C165" s="128"/>
      <c r="D165" s="28"/>
      <c r="E165" s="134"/>
      <c r="F165" s="134"/>
      <c r="G165" s="182"/>
      <c r="H165" s="134"/>
      <c r="I165" s="134"/>
      <c r="J165" s="134"/>
      <c r="K165" s="132"/>
      <c r="L165" s="30"/>
      <c r="M165" s="130"/>
      <c r="N165" s="30"/>
      <c r="O165" s="128"/>
      <c r="P165" s="35"/>
      <c r="Q165" s="33"/>
      <c r="R165" s="60"/>
      <c r="S165" s="35"/>
      <c r="T165" s="36"/>
      <c r="AA165" s="43"/>
      <c r="AB165" s="43"/>
    </row>
    <row r="166" spans="1:28" s="17" customFormat="1" ht="15" customHeight="1" x14ac:dyDescent="0.2">
      <c r="A166" s="127" t="s">
        <v>1348</v>
      </c>
      <c r="B166" s="127"/>
      <c r="C166" s="127"/>
      <c r="D166" s="28"/>
      <c r="E166" s="133"/>
      <c r="F166" s="133"/>
      <c r="G166" s="179"/>
      <c r="H166" s="133"/>
      <c r="I166" s="133"/>
      <c r="J166" s="133"/>
      <c r="K166" s="131"/>
      <c r="L166" s="30"/>
      <c r="M166" s="129"/>
      <c r="N166" s="30"/>
      <c r="O166" s="127"/>
      <c r="P166" s="28"/>
      <c r="Q166" s="33"/>
      <c r="R166" s="33"/>
      <c r="S166" s="35"/>
      <c r="T166" s="36"/>
      <c r="AA166" s="43"/>
      <c r="AB166" s="43"/>
    </row>
    <row r="167" spans="1:28" s="17" customFormat="1" ht="15" x14ac:dyDescent="0.2">
      <c r="A167" s="128"/>
      <c r="B167" s="128"/>
      <c r="C167" s="128"/>
      <c r="D167" s="28"/>
      <c r="E167" s="134"/>
      <c r="F167" s="134"/>
      <c r="G167" s="180"/>
      <c r="H167" s="134"/>
      <c r="I167" s="134"/>
      <c r="J167" s="134"/>
      <c r="K167" s="132"/>
      <c r="L167" s="30"/>
      <c r="M167" s="130"/>
      <c r="N167" s="30"/>
      <c r="O167" s="128"/>
      <c r="P167" s="35"/>
      <c r="Q167" s="33"/>
      <c r="R167" s="60"/>
      <c r="S167" s="35"/>
      <c r="T167" s="36"/>
      <c r="AA167" s="43"/>
      <c r="AB167" s="43"/>
    </row>
    <row r="168" spans="1:28" s="17" customFormat="1" ht="15" customHeight="1" x14ac:dyDescent="0.2">
      <c r="A168" s="127" t="s">
        <v>1349</v>
      </c>
      <c r="B168" s="127"/>
      <c r="C168" s="127"/>
      <c r="D168" s="28"/>
      <c r="E168" s="133"/>
      <c r="F168" s="133"/>
      <c r="G168" s="179"/>
      <c r="H168" s="133"/>
      <c r="I168" s="133"/>
      <c r="J168" s="133"/>
      <c r="K168" s="131"/>
      <c r="L168" s="30"/>
      <c r="M168" s="129"/>
      <c r="N168" s="30"/>
      <c r="O168" s="127"/>
      <c r="P168" s="28"/>
      <c r="Q168" s="33"/>
      <c r="R168" s="33"/>
      <c r="S168" s="28"/>
      <c r="T168" s="36"/>
      <c r="AA168" s="43"/>
      <c r="AB168" s="43"/>
    </row>
    <row r="169" spans="1:28" s="17" customFormat="1" ht="12.75" customHeight="1" x14ac:dyDescent="0.2">
      <c r="A169" s="128"/>
      <c r="B169" s="128"/>
      <c r="C169" s="128"/>
      <c r="D169" s="28"/>
      <c r="E169" s="134"/>
      <c r="F169" s="134"/>
      <c r="G169" s="180"/>
      <c r="H169" s="134"/>
      <c r="I169" s="134"/>
      <c r="J169" s="134"/>
      <c r="K169" s="132"/>
      <c r="L169" s="30"/>
      <c r="M169" s="130"/>
      <c r="N169" s="30"/>
      <c r="O169" s="128"/>
      <c r="P169" s="35"/>
      <c r="Q169" s="33"/>
      <c r="R169" s="60"/>
      <c r="S169" s="35"/>
      <c r="T169" s="36"/>
      <c r="AA169" s="43"/>
      <c r="AB169" s="43"/>
    </row>
    <row r="170" spans="1:28" s="17" customFormat="1" ht="12.75" customHeight="1" x14ac:dyDescent="0.2">
      <c r="A170" s="127" t="s">
        <v>1350</v>
      </c>
      <c r="B170" s="127"/>
      <c r="C170" s="127"/>
      <c r="D170" s="28"/>
      <c r="E170" s="133"/>
      <c r="F170" s="133"/>
      <c r="G170" s="179"/>
      <c r="H170" s="133"/>
      <c r="I170" s="133"/>
      <c r="J170" s="133"/>
      <c r="K170" s="131"/>
      <c r="L170" s="30"/>
      <c r="M170" s="129"/>
      <c r="N170" s="30"/>
      <c r="O170" s="127"/>
      <c r="P170" s="28"/>
      <c r="Q170" s="33"/>
      <c r="R170" s="33"/>
      <c r="S170" s="35"/>
      <c r="T170" s="36"/>
      <c r="AA170" s="43"/>
      <c r="AB170" s="43"/>
    </row>
    <row r="171" spans="1:28" s="17" customFormat="1" ht="15" x14ac:dyDescent="0.2">
      <c r="A171" s="128"/>
      <c r="B171" s="128"/>
      <c r="C171" s="128"/>
      <c r="D171" s="28"/>
      <c r="E171" s="134"/>
      <c r="F171" s="134"/>
      <c r="G171" s="180"/>
      <c r="H171" s="134"/>
      <c r="I171" s="134"/>
      <c r="J171" s="134"/>
      <c r="K171" s="132"/>
      <c r="L171" s="30"/>
      <c r="M171" s="130"/>
      <c r="N171" s="30"/>
      <c r="O171" s="128"/>
      <c r="P171" s="35"/>
      <c r="Q171" s="33"/>
      <c r="R171" s="60"/>
      <c r="S171" s="35"/>
      <c r="T171" s="36"/>
      <c r="AA171" s="43"/>
      <c r="AB171" s="43"/>
    </row>
    <row r="172" spans="1:28" s="17" customFormat="1" ht="15" customHeight="1" x14ac:dyDescent="0.2">
      <c r="A172" s="127" t="s">
        <v>1351</v>
      </c>
      <c r="B172" s="127"/>
      <c r="C172" s="127"/>
      <c r="D172" s="28"/>
      <c r="E172" s="133"/>
      <c r="F172" s="133"/>
      <c r="G172" s="181"/>
      <c r="H172" s="133"/>
      <c r="I172" s="133"/>
      <c r="J172" s="133"/>
      <c r="K172" s="131"/>
      <c r="L172" s="30"/>
      <c r="M172" s="129"/>
      <c r="N172" s="30"/>
      <c r="O172" s="127"/>
      <c r="P172" s="28"/>
      <c r="Q172" s="33"/>
      <c r="R172" s="33"/>
      <c r="S172" s="35"/>
      <c r="T172" s="36"/>
      <c r="AA172" s="43"/>
      <c r="AB172" s="43"/>
    </row>
    <row r="173" spans="1:28" s="17" customFormat="1" ht="15" x14ac:dyDescent="0.2">
      <c r="A173" s="128"/>
      <c r="B173" s="128"/>
      <c r="C173" s="128"/>
      <c r="D173" s="28"/>
      <c r="E173" s="134"/>
      <c r="F173" s="134"/>
      <c r="G173" s="182"/>
      <c r="H173" s="134"/>
      <c r="I173" s="134"/>
      <c r="J173" s="134"/>
      <c r="K173" s="132"/>
      <c r="L173" s="30"/>
      <c r="M173" s="130"/>
      <c r="N173" s="30"/>
      <c r="O173" s="128"/>
      <c r="P173" s="35"/>
      <c r="Q173" s="33"/>
      <c r="R173" s="60"/>
      <c r="S173" s="35"/>
      <c r="T173" s="36"/>
      <c r="AA173" s="43"/>
      <c r="AB173" s="43"/>
    </row>
    <row r="174" spans="1:28" s="17" customFormat="1" ht="15" customHeight="1" x14ac:dyDescent="0.2">
      <c r="A174" s="127" t="s">
        <v>1352</v>
      </c>
      <c r="B174" s="127"/>
      <c r="C174" s="127"/>
      <c r="D174" s="28"/>
      <c r="E174" s="133"/>
      <c r="F174" s="133"/>
      <c r="G174" s="181"/>
      <c r="H174" s="133"/>
      <c r="I174" s="133"/>
      <c r="J174" s="133"/>
      <c r="K174" s="131"/>
      <c r="L174" s="30"/>
      <c r="M174" s="129"/>
      <c r="N174" s="30"/>
      <c r="O174" s="127"/>
      <c r="P174" s="28"/>
      <c r="Q174" s="33"/>
      <c r="R174" s="33"/>
      <c r="S174" s="28"/>
      <c r="T174" s="36"/>
      <c r="AA174" s="43"/>
      <c r="AB174" s="43"/>
    </row>
    <row r="175" spans="1:28" s="17" customFormat="1" ht="12.75" customHeight="1" x14ac:dyDescent="0.2">
      <c r="A175" s="128"/>
      <c r="B175" s="128"/>
      <c r="C175" s="128"/>
      <c r="D175" s="28"/>
      <c r="E175" s="134"/>
      <c r="F175" s="134"/>
      <c r="G175" s="182"/>
      <c r="H175" s="134"/>
      <c r="I175" s="134"/>
      <c r="J175" s="134"/>
      <c r="K175" s="132"/>
      <c r="L175" s="30"/>
      <c r="M175" s="130"/>
      <c r="N175" s="30"/>
      <c r="O175" s="128"/>
      <c r="P175" s="35"/>
      <c r="Q175" s="33"/>
      <c r="R175" s="60"/>
      <c r="S175" s="35"/>
      <c r="T175" s="36"/>
      <c r="AA175" s="43"/>
      <c r="AB175" s="43"/>
    </row>
    <row r="176" spans="1:28" s="17" customFormat="1" ht="12.75" customHeight="1" x14ac:dyDescent="0.2">
      <c r="A176" s="127" t="s">
        <v>1353</v>
      </c>
      <c r="B176" s="127"/>
      <c r="C176" s="127"/>
      <c r="D176" s="28"/>
      <c r="E176" s="133"/>
      <c r="F176" s="133"/>
      <c r="G176" s="181"/>
      <c r="H176" s="133"/>
      <c r="I176" s="133"/>
      <c r="J176" s="133"/>
      <c r="K176" s="131"/>
      <c r="L176" s="30"/>
      <c r="M176" s="129"/>
      <c r="N176" s="30"/>
      <c r="O176" s="127"/>
      <c r="P176" s="28"/>
      <c r="Q176" s="33"/>
      <c r="R176" s="60"/>
      <c r="S176" s="35"/>
      <c r="T176" s="36"/>
      <c r="AA176" s="43"/>
      <c r="AB176" s="43"/>
    </row>
    <row r="177" spans="1:28" s="17" customFormat="1" ht="15" x14ac:dyDescent="0.2">
      <c r="A177" s="128"/>
      <c r="B177" s="128"/>
      <c r="C177" s="128"/>
      <c r="D177" s="28"/>
      <c r="E177" s="134"/>
      <c r="F177" s="134"/>
      <c r="G177" s="182"/>
      <c r="H177" s="134"/>
      <c r="I177" s="134"/>
      <c r="J177" s="134"/>
      <c r="K177" s="132"/>
      <c r="L177" s="30"/>
      <c r="M177" s="130"/>
      <c r="N177" s="30"/>
      <c r="O177" s="128"/>
      <c r="P177" s="35"/>
      <c r="Q177" s="33"/>
      <c r="R177" s="60"/>
      <c r="S177" s="35"/>
      <c r="T177" s="36"/>
      <c r="AA177" s="43"/>
      <c r="AB177" s="43"/>
    </row>
    <row r="178" spans="1:28" s="17" customFormat="1" ht="15" customHeight="1" x14ac:dyDescent="0.2">
      <c r="A178" s="127" t="s">
        <v>1354</v>
      </c>
      <c r="B178" s="127"/>
      <c r="C178" s="127"/>
      <c r="D178" s="28"/>
      <c r="E178" s="133"/>
      <c r="F178" s="133"/>
      <c r="G178" s="181"/>
      <c r="H178" s="133"/>
      <c r="I178" s="133"/>
      <c r="J178" s="133"/>
      <c r="K178" s="131"/>
      <c r="L178" s="30"/>
      <c r="M178" s="129"/>
      <c r="N178" s="30"/>
      <c r="O178" s="127"/>
      <c r="P178" s="28"/>
      <c r="Q178" s="33"/>
      <c r="R178" s="60"/>
      <c r="S178" s="35"/>
      <c r="T178" s="36"/>
      <c r="AA178" s="43"/>
      <c r="AB178" s="43"/>
    </row>
    <row r="179" spans="1:28" s="17" customFormat="1" ht="15" x14ac:dyDescent="0.2">
      <c r="A179" s="128"/>
      <c r="B179" s="128"/>
      <c r="C179" s="128"/>
      <c r="D179" s="28"/>
      <c r="E179" s="134"/>
      <c r="F179" s="134"/>
      <c r="G179" s="182"/>
      <c r="H179" s="134"/>
      <c r="I179" s="134"/>
      <c r="J179" s="134"/>
      <c r="K179" s="132"/>
      <c r="L179" s="30"/>
      <c r="M179" s="130"/>
      <c r="N179" s="30"/>
      <c r="O179" s="128"/>
      <c r="P179" s="35"/>
      <c r="Q179" s="33"/>
      <c r="R179" s="60"/>
      <c r="S179" s="35"/>
      <c r="T179" s="36"/>
      <c r="AA179" s="43"/>
      <c r="AB179" s="43"/>
    </row>
    <row r="180" spans="1:28" s="17" customFormat="1" ht="15" customHeight="1" x14ac:dyDescent="0.2">
      <c r="A180" s="127" t="s">
        <v>1355</v>
      </c>
      <c r="B180" s="127"/>
      <c r="C180" s="127"/>
      <c r="D180" s="28"/>
      <c r="E180" s="133"/>
      <c r="F180" s="133"/>
      <c r="G180" s="181"/>
      <c r="H180" s="133"/>
      <c r="I180" s="133"/>
      <c r="J180" s="133"/>
      <c r="K180" s="131"/>
      <c r="L180" s="30"/>
      <c r="M180" s="129"/>
      <c r="N180" s="30"/>
      <c r="O180" s="127"/>
      <c r="P180" s="28"/>
      <c r="Q180" s="33"/>
      <c r="R180" s="33"/>
      <c r="S180" s="28"/>
      <c r="T180" s="36"/>
      <c r="AA180" s="43"/>
      <c r="AB180" s="43"/>
    </row>
    <row r="181" spans="1:28" s="17" customFormat="1" ht="12.75" customHeight="1" x14ac:dyDescent="0.2">
      <c r="A181" s="128"/>
      <c r="B181" s="128"/>
      <c r="C181" s="128"/>
      <c r="D181" s="28"/>
      <c r="E181" s="134"/>
      <c r="F181" s="134"/>
      <c r="G181" s="182"/>
      <c r="H181" s="134"/>
      <c r="I181" s="134"/>
      <c r="J181" s="134"/>
      <c r="K181" s="132"/>
      <c r="L181" s="30"/>
      <c r="M181" s="130"/>
      <c r="N181" s="30"/>
      <c r="O181" s="128"/>
      <c r="P181" s="35"/>
      <c r="Q181" s="33"/>
      <c r="R181" s="60"/>
      <c r="S181" s="35"/>
      <c r="T181" s="36"/>
      <c r="AA181" s="43"/>
      <c r="AB181" s="43"/>
    </row>
    <row r="182" spans="1:28" s="17" customFormat="1" ht="12.75" customHeight="1" x14ac:dyDescent="0.2">
      <c r="A182" s="127" t="s">
        <v>1356</v>
      </c>
      <c r="B182" s="127"/>
      <c r="C182" s="127"/>
      <c r="D182" s="28"/>
      <c r="E182" s="133"/>
      <c r="F182" s="133"/>
      <c r="G182" s="181"/>
      <c r="H182" s="133"/>
      <c r="I182" s="133"/>
      <c r="J182" s="133"/>
      <c r="K182" s="131"/>
      <c r="L182" s="30"/>
      <c r="M182" s="129"/>
      <c r="N182" s="30"/>
      <c r="O182" s="127"/>
      <c r="P182" s="28"/>
      <c r="Q182" s="33"/>
      <c r="R182" s="60"/>
      <c r="S182" s="35"/>
      <c r="T182" s="36"/>
      <c r="AA182" s="43"/>
      <c r="AB182" s="43"/>
    </row>
    <row r="183" spans="1:28" s="17" customFormat="1" ht="15" x14ac:dyDescent="0.2">
      <c r="A183" s="128"/>
      <c r="B183" s="128"/>
      <c r="C183" s="128"/>
      <c r="D183" s="28"/>
      <c r="E183" s="134"/>
      <c r="F183" s="134"/>
      <c r="G183" s="182"/>
      <c r="H183" s="134"/>
      <c r="I183" s="134"/>
      <c r="J183" s="134"/>
      <c r="K183" s="132"/>
      <c r="L183" s="30"/>
      <c r="M183" s="130"/>
      <c r="N183" s="30"/>
      <c r="O183" s="128"/>
      <c r="P183" s="35"/>
      <c r="Q183" s="33"/>
      <c r="R183" s="60"/>
      <c r="S183" s="35"/>
      <c r="T183" s="36"/>
      <c r="AA183" s="43"/>
      <c r="AB183" s="43"/>
    </row>
    <row r="184" spans="1:28" s="17" customFormat="1" ht="15" customHeight="1" x14ac:dyDescent="0.2">
      <c r="A184" s="127" t="s">
        <v>1357</v>
      </c>
      <c r="B184" s="127"/>
      <c r="C184" s="127"/>
      <c r="D184" s="28"/>
      <c r="E184" s="133"/>
      <c r="F184" s="133"/>
      <c r="G184" s="181"/>
      <c r="H184" s="133"/>
      <c r="I184" s="133"/>
      <c r="J184" s="133"/>
      <c r="K184" s="131"/>
      <c r="L184" s="30"/>
      <c r="M184" s="129"/>
      <c r="N184" s="30"/>
      <c r="O184" s="127"/>
      <c r="P184" s="28"/>
      <c r="Q184" s="33"/>
      <c r="R184" s="60"/>
      <c r="S184" s="35"/>
      <c r="T184" s="36"/>
      <c r="AA184" s="43"/>
      <c r="AB184" s="43"/>
    </row>
    <row r="185" spans="1:28" s="17" customFormat="1" ht="15" x14ac:dyDescent="0.2">
      <c r="A185" s="128"/>
      <c r="B185" s="128"/>
      <c r="C185" s="128"/>
      <c r="D185" s="28"/>
      <c r="E185" s="134"/>
      <c r="F185" s="134"/>
      <c r="G185" s="182"/>
      <c r="H185" s="134"/>
      <c r="I185" s="134"/>
      <c r="J185" s="134"/>
      <c r="K185" s="132"/>
      <c r="L185" s="30"/>
      <c r="M185" s="130"/>
      <c r="N185" s="30"/>
      <c r="O185" s="128"/>
      <c r="P185" s="35"/>
      <c r="Q185" s="33"/>
      <c r="R185" s="60"/>
      <c r="S185" s="35"/>
      <c r="T185" s="36"/>
      <c r="AA185" s="43"/>
      <c r="AB185" s="43"/>
    </row>
    <row r="186" spans="1:28" s="17" customFormat="1" ht="15" customHeight="1" x14ac:dyDescent="0.2">
      <c r="A186" s="127" t="s">
        <v>1358</v>
      </c>
      <c r="B186" s="127"/>
      <c r="C186" s="127"/>
      <c r="D186" s="28"/>
      <c r="E186" s="133"/>
      <c r="F186" s="133"/>
      <c r="G186" s="181"/>
      <c r="H186" s="133"/>
      <c r="I186" s="133"/>
      <c r="J186" s="133"/>
      <c r="K186" s="131"/>
      <c r="L186" s="30"/>
      <c r="M186" s="129"/>
      <c r="N186" s="30"/>
      <c r="O186" s="127"/>
      <c r="P186" s="28"/>
      <c r="Q186" s="33"/>
      <c r="R186" s="33"/>
      <c r="S186" s="28"/>
      <c r="T186" s="36"/>
      <c r="AA186" s="43"/>
      <c r="AB186" s="43"/>
    </row>
    <row r="187" spans="1:28" s="17" customFormat="1" ht="12.75" customHeight="1" x14ac:dyDescent="0.2">
      <c r="A187" s="128"/>
      <c r="B187" s="128"/>
      <c r="C187" s="128"/>
      <c r="D187" s="28"/>
      <c r="E187" s="134"/>
      <c r="F187" s="134"/>
      <c r="G187" s="182"/>
      <c r="H187" s="134"/>
      <c r="I187" s="134"/>
      <c r="J187" s="134"/>
      <c r="K187" s="132"/>
      <c r="L187" s="30"/>
      <c r="M187" s="130"/>
      <c r="N187" s="30"/>
      <c r="O187" s="128"/>
      <c r="P187" s="35"/>
      <c r="Q187" s="33"/>
      <c r="R187" s="60"/>
      <c r="S187" s="35"/>
      <c r="T187" s="36"/>
      <c r="AA187" s="43"/>
      <c r="AB187" s="43"/>
    </row>
    <row r="188" spans="1:28" s="17" customFormat="1" ht="12.75" customHeight="1" x14ac:dyDescent="0.2">
      <c r="A188" s="127" t="s">
        <v>1359</v>
      </c>
      <c r="B188" s="127"/>
      <c r="C188" s="127"/>
      <c r="D188" s="28"/>
      <c r="E188" s="133"/>
      <c r="F188" s="133"/>
      <c r="G188" s="181"/>
      <c r="H188" s="133"/>
      <c r="I188" s="133"/>
      <c r="J188" s="133"/>
      <c r="K188" s="131"/>
      <c r="L188" s="30"/>
      <c r="M188" s="129"/>
      <c r="N188" s="30"/>
      <c r="O188" s="127"/>
      <c r="P188" s="28"/>
      <c r="Q188" s="33"/>
      <c r="R188" s="60"/>
      <c r="S188" s="35"/>
      <c r="T188" s="36"/>
      <c r="AA188" s="43"/>
      <c r="AB188" s="43"/>
    </row>
    <row r="189" spans="1:28" s="17" customFormat="1" ht="15" x14ac:dyDescent="0.2">
      <c r="A189" s="128"/>
      <c r="B189" s="128"/>
      <c r="C189" s="128"/>
      <c r="D189" s="28"/>
      <c r="E189" s="134"/>
      <c r="F189" s="134"/>
      <c r="G189" s="182"/>
      <c r="H189" s="134"/>
      <c r="I189" s="134"/>
      <c r="J189" s="134"/>
      <c r="K189" s="132"/>
      <c r="L189" s="30"/>
      <c r="M189" s="130"/>
      <c r="N189" s="30"/>
      <c r="O189" s="128"/>
      <c r="P189" s="35"/>
      <c r="Q189" s="33"/>
      <c r="R189" s="60"/>
      <c r="S189" s="35"/>
      <c r="T189" s="36"/>
      <c r="AA189" s="43"/>
      <c r="AB189" s="43"/>
    </row>
    <row r="190" spans="1:28" s="17" customFormat="1" ht="15" customHeight="1" x14ac:dyDescent="0.2">
      <c r="A190" s="127" t="s">
        <v>1360</v>
      </c>
      <c r="B190" s="127"/>
      <c r="C190" s="127"/>
      <c r="D190" s="28"/>
      <c r="E190" s="133"/>
      <c r="F190" s="133"/>
      <c r="G190" s="179"/>
      <c r="H190" s="133"/>
      <c r="I190" s="133"/>
      <c r="J190" s="133"/>
      <c r="K190" s="131"/>
      <c r="L190" s="30"/>
      <c r="M190" s="129"/>
      <c r="N190" s="30"/>
      <c r="O190" s="127"/>
      <c r="P190" s="28"/>
      <c r="Q190" s="33"/>
      <c r="R190" s="60"/>
      <c r="S190" s="35"/>
      <c r="T190" s="36"/>
      <c r="AA190" s="43"/>
      <c r="AB190" s="43"/>
    </row>
    <row r="191" spans="1:28" s="17" customFormat="1" ht="15" x14ac:dyDescent="0.2">
      <c r="A191" s="128"/>
      <c r="B191" s="128"/>
      <c r="C191" s="128"/>
      <c r="D191" s="28"/>
      <c r="E191" s="134"/>
      <c r="F191" s="134"/>
      <c r="G191" s="180"/>
      <c r="H191" s="134"/>
      <c r="I191" s="134"/>
      <c r="J191" s="134"/>
      <c r="K191" s="132"/>
      <c r="L191" s="30"/>
      <c r="M191" s="130"/>
      <c r="N191" s="30"/>
      <c r="O191" s="128"/>
      <c r="P191" s="35"/>
      <c r="Q191" s="33"/>
      <c r="R191" s="60"/>
      <c r="S191" s="35"/>
      <c r="T191" s="36"/>
      <c r="AA191" s="43"/>
      <c r="AB191" s="43"/>
    </row>
    <row r="192" spans="1:28" s="17" customFormat="1" ht="15" customHeight="1" x14ac:dyDescent="0.2">
      <c r="A192" s="127" t="s">
        <v>1361</v>
      </c>
      <c r="B192" s="127"/>
      <c r="C192" s="127"/>
      <c r="D192" s="28"/>
      <c r="E192" s="133"/>
      <c r="F192" s="133"/>
      <c r="G192" s="179"/>
      <c r="H192" s="133"/>
      <c r="I192" s="133"/>
      <c r="J192" s="133"/>
      <c r="K192" s="131"/>
      <c r="L192" s="30"/>
      <c r="M192" s="129"/>
      <c r="N192" s="30"/>
      <c r="O192" s="127"/>
      <c r="P192" s="28"/>
      <c r="Q192" s="33"/>
      <c r="R192" s="33"/>
      <c r="S192" s="28"/>
      <c r="T192" s="36"/>
      <c r="AA192" s="43"/>
      <c r="AB192" s="43"/>
    </row>
    <row r="193" spans="1:28" s="17" customFormat="1" ht="12.75" customHeight="1" x14ac:dyDescent="0.2">
      <c r="A193" s="128"/>
      <c r="B193" s="128"/>
      <c r="C193" s="128"/>
      <c r="D193" s="28"/>
      <c r="E193" s="134"/>
      <c r="F193" s="134"/>
      <c r="G193" s="180"/>
      <c r="H193" s="134"/>
      <c r="I193" s="134"/>
      <c r="J193" s="134"/>
      <c r="K193" s="132"/>
      <c r="L193" s="30"/>
      <c r="M193" s="130"/>
      <c r="N193" s="30"/>
      <c r="O193" s="128"/>
      <c r="P193" s="35"/>
      <c r="Q193" s="33"/>
      <c r="R193" s="60"/>
      <c r="S193" s="35"/>
      <c r="T193" s="36"/>
      <c r="AA193" s="43"/>
      <c r="AB193" s="43"/>
    </row>
    <row r="194" spans="1:28" s="17" customFormat="1" ht="12.75" customHeight="1" x14ac:dyDescent="0.2">
      <c r="A194" s="127" t="s">
        <v>1362</v>
      </c>
      <c r="B194" s="127"/>
      <c r="C194" s="127"/>
      <c r="D194" s="28"/>
      <c r="E194" s="133"/>
      <c r="F194" s="133"/>
      <c r="G194" s="179"/>
      <c r="H194" s="133"/>
      <c r="I194" s="133"/>
      <c r="J194" s="133"/>
      <c r="K194" s="131"/>
      <c r="L194" s="30"/>
      <c r="M194" s="129"/>
      <c r="N194" s="30"/>
      <c r="O194" s="127"/>
      <c r="P194" s="28"/>
      <c r="Q194" s="33"/>
      <c r="R194" s="60"/>
      <c r="S194" s="35"/>
      <c r="T194" s="36"/>
      <c r="AA194" s="43"/>
      <c r="AB194" s="43"/>
    </row>
    <row r="195" spans="1:28" s="17" customFormat="1" ht="15" x14ac:dyDescent="0.2">
      <c r="A195" s="128"/>
      <c r="B195" s="128"/>
      <c r="C195" s="128"/>
      <c r="D195" s="28"/>
      <c r="E195" s="134"/>
      <c r="F195" s="134"/>
      <c r="G195" s="180"/>
      <c r="H195" s="134"/>
      <c r="I195" s="134"/>
      <c r="J195" s="134"/>
      <c r="K195" s="132"/>
      <c r="L195" s="30"/>
      <c r="M195" s="130"/>
      <c r="N195" s="30"/>
      <c r="O195" s="128"/>
      <c r="P195" s="35"/>
      <c r="Q195" s="33"/>
      <c r="R195" s="60"/>
      <c r="S195" s="35"/>
      <c r="T195" s="36"/>
      <c r="AA195" s="43"/>
      <c r="AB195" s="43"/>
    </row>
    <row r="196" spans="1:28" s="17" customFormat="1" ht="15" customHeight="1" x14ac:dyDescent="0.2">
      <c r="A196" s="127" t="s">
        <v>1363</v>
      </c>
      <c r="B196" s="127"/>
      <c r="C196" s="127"/>
      <c r="D196" s="28"/>
      <c r="E196" s="133"/>
      <c r="F196" s="133"/>
      <c r="G196" s="179"/>
      <c r="H196" s="133"/>
      <c r="I196" s="133"/>
      <c r="J196" s="133"/>
      <c r="K196" s="131"/>
      <c r="L196" s="30"/>
      <c r="M196" s="129"/>
      <c r="N196" s="30"/>
      <c r="O196" s="127"/>
      <c r="P196" s="28"/>
      <c r="Q196" s="33"/>
      <c r="R196" s="60"/>
      <c r="S196" s="35"/>
      <c r="T196" s="36"/>
      <c r="AA196" s="43"/>
      <c r="AB196" s="43"/>
    </row>
    <row r="197" spans="1:28" s="17" customFormat="1" ht="15" x14ac:dyDescent="0.2">
      <c r="A197" s="128"/>
      <c r="B197" s="128"/>
      <c r="C197" s="128"/>
      <c r="D197" s="28"/>
      <c r="E197" s="134"/>
      <c r="F197" s="134"/>
      <c r="G197" s="180"/>
      <c r="H197" s="134"/>
      <c r="I197" s="134"/>
      <c r="J197" s="134"/>
      <c r="K197" s="132"/>
      <c r="L197" s="30"/>
      <c r="M197" s="130"/>
      <c r="N197" s="30"/>
      <c r="O197" s="128"/>
      <c r="P197" s="35"/>
      <c r="Q197" s="33"/>
      <c r="R197" s="60"/>
      <c r="S197" s="35"/>
      <c r="T197" s="36"/>
      <c r="AA197" s="43"/>
      <c r="AB197" s="43"/>
    </row>
    <row r="198" spans="1:28" s="17" customFormat="1" ht="15" customHeight="1" x14ac:dyDescent="0.2">
      <c r="A198" s="127" t="s">
        <v>1364</v>
      </c>
      <c r="B198" s="127"/>
      <c r="C198" s="127"/>
      <c r="D198" s="28"/>
      <c r="E198" s="133"/>
      <c r="F198" s="133"/>
      <c r="G198" s="181"/>
      <c r="H198" s="133"/>
      <c r="I198" s="133"/>
      <c r="J198" s="133"/>
      <c r="K198" s="131"/>
      <c r="L198" s="30"/>
      <c r="M198" s="129"/>
      <c r="N198" s="30"/>
      <c r="O198" s="127"/>
      <c r="P198" s="28"/>
      <c r="Q198" s="33"/>
      <c r="R198" s="33"/>
      <c r="S198" s="28"/>
      <c r="T198" s="36"/>
      <c r="AA198" s="43"/>
      <c r="AB198" s="43"/>
    </row>
    <row r="199" spans="1:28" s="17" customFormat="1" ht="12.75" customHeight="1" x14ac:dyDescent="0.2">
      <c r="A199" s="128"/>
      <c r="B199" s="128"/>
      <c r="C199" s="128"/>
      <c r="D199" s="28"/>
      <c r="E199" s="134"/>
      <c r="F199" s="134"/>
      <c r="G199" s="182"/>
      <c r="H199" s="134"/>
      <c r="I199" s="134"/>
      <c r="J199" s="134"/>
      <c r="K199" s="132"/>
      <c r="L199" s="30"/>
      <c r="M199" s="130"/>
      <c r="N199" s="30"/>
      <c r="O199" s="128"/>
      <c r="P199" s="35"/>
      <c r="Q199" s="33"/>
      <c r="R199" s="60"/>
      <c r="S199" s="35"/>
      <c r="T199" s="36"/>
      <c r="AA199" s="43"/>
      <c r="AB199" s="43"/>
    </row>
    <row r="200" spans="1:28" s="17" customFormat="1" ht="12.75" customHeight="1" x14ac:dyDescent="0.2">
      <c r="A200" s="127" t="s">
        <v>1365</v>
      </c>
      <c r="B200" s="127"/>
      <c r="C200" s="127"/>
      <c r="D200" s="28"/>
      <c r="E200" s="133"/>
      <c r="F200" s="133"/>
      <c r="G200" s="181"/>
      <c r="H200" s="133"/>
      <c r="I200" s="133"/>
      <c r="J200" s="133"/>
      <c r="K200" s="131"/>
      <c r="L200" s="30"/>
      <c r="M200" s="129"/>
      <c r="N200" s="30"/>
      <c r="O200" s="127"/>
      <c r="P200" s="28"/>
      <c r="Q200" s="33"/>
      <c r="R200" s="60"/>
      <c r="S200" s="35"/>
      <c r="T200" s="36"/>
      <c r="AA200" s="43"/>
      <c r="AB200" s="43"/>
    </row>
    <row r="201" spans="1:28" s="17" customFormat="1" ht="15" x14ac:dyDescent="0.2">
      <c r="A201" s="128"/>
      <c r="B201" s="128"/>
      <c r="C201" s="128"/>
      <c r="D201" s="28"/>
      <c r="E201" s="134"/>
      <c r="F201" s="134"/>
      <c r="G201" s="182"/>
      <c r="H201" s="134"/>
      <c r="I201" s="134"/>
      <c r="J201" s="134"/>
      <c r="K201" s="132"/>
      <c r="L201" s="30"/>
      <c r="M201" s="130"/>
      <c r="N201" s="30"/>
      <c r="O201" s="128"/>
      <c r="P201" s="35"/>
      <c r="Q201" s="33"/>
      <c r="R201" s="60"/>
      <c r="S201" s="35"/>
      <c r="T201" s="36"/>
      <c r="AA201" s="43"/>
      <c r="AB201" s="43"/>
    </row>
    <row r="202" spans="1:28" s="17" customFormat="1" ht="15" customHeight="1" x14ac:dyDescent="0.2">
      <c r="A202" s="127" t="s">
        <v>1366</v>
      </c>
      <c r="B202" s="127"/>
      <c r="C202" s="127"/>
      <c r="D202" s="28"/>
      <c r="E202" s="133"/>
      <c r="F202" s="133"/>
      <c r="G202" s="181"/>
      <c r="H202" s="133"/>
      <c r="I202" s="133"/>
      <c r="J202" s="133"/>
      <c r="K202" s="131"/>
      <c r="L202" s="30"/>
      <c r="M202" s="129"/>
      <c r="N202" s="30"/>
      <c r="O202" s="127"/>
      <c r="P202" s="28"/>
      <c r="Q202" s="33"/>
      <c r="R202" s="60"/>
      <c r="S202" s="35"/>
      <c r="T202" s="36"/>
      <c r="AA202" s="43"/>
      <c r="AB202" s="43"/>
    </row>
    <row r="203" spans="1:28" s="17" customFormat="1" ht="15" x14ac:dyDescent="0.2">
      <c r="A203" s="128"/>
      <c r="B203" s="128"/>
      <c r="C203" s="128"/>
      <c r="D203" s="28"/>
      <c r="E203" s="134"/>
      <c r="F203" s="134"/>
      <c r="G203" s="182"/>
      <c r="H203" s="134"/>
      <c r="I203" s="134"/>
      <c r="J203" s="134"/>
      <c r="K203" s="132"/>
      <c r="L203" s="30"/>
      <c r="M203" s="130"/>
      <c r="N203" s="30"/>
      <c r="O203" s="128"/>
      <c r="P203" s="35"/>
      <c r="Q203" s="33"/>
      <c r="R203" s="60"/>
      <c r="S203" s="35"/>
      <c r="T203" s="36"/>
      <c r="AA203" s="43"/>
      <c r="AB203" s="43"/>
    </row>
    <row r="204" spans="1:28" s="17" customFormat="1" ht="12.75" customHeight="1" x14ac:dyDescent="0.2">
      <c r="A204" s="127" t="s">
        <v>1367</v>
      </c>
      <c r="B204" s="127"/>
      <c r="C204" s="127"/>
      <c r="D204" s="28"/>
      <c r="E204" s="133"/>
      <c r="F204" s="133"/>
      <c r="G204" s="181"/>
      <c r="H204" s="133"/>
      <c r="I204" s="133"/>
      <c r="J204" s="133"/>
      <c r="K204" s="131"/>
      <c r="L204" s="30"/>
      <c r="M204" s="129"/>
      <c r="N204" s="30"/>
      <c r="O204" s="127"/>
      <c r="P204" s="28"/>
      <c r="Q204" s="33"/>
      <c r="R204" s="60"/>
      <c r="S204" s="35"/>
      <c r="T204" s="36"/>
      <c r="AA204" s="43"/>
      <c r="AB204" s="43"/>
    </row>
    <row r="205" spans="1:28" s="17" customFormat="1" ht="15" x14ac:dyDescent="0.2">
      <c r="A205" s="128"/>
      <c r="B205" s="128"/>
      <c r="C205" s="128"/>
      <c r="D205" s="28"/>
      <c r="E205" s="134"/>
      <c r="F205" s="134"/>
      <c r="G205" s="182"/>
      <c r="H205" s="134"/>
      <c r="I205" s="134"/>
      <c r="J205" s="134"/>
      <c r="K205" s="132"/>
      <c r="L205" s="30"/>
      <c r="M205" s="130"/>
      <c r="N205" s="30"/>
      <c r="O205" s="128"/>
      <c r="P205" s="35"/>
      <c r="Q205" s="33"/>
      <c r="R205" s="60"/>
      <c r="S205" s="35"/>
      <c r="T205" s="36"/>
      <c r="AA205" s="43"/>
      <c r="AB205" s="43"/>
    </row>
    <row r="206" spans="1:28" s="17" customFormat="1" ht="15" customHeight="1" x14ac:dyDescent="0.2">
      <c r="A206" s="127" t="s">
        <v>1368</v>
      </c>
      <c r="B206" s="127"/>
      <c r="C206" s="127"/>
      <c r="D206" s="28"/>
      <c r="E206" s="133"/>
      <c r="F206" s="133"/>
      <c r="G206" s="181"/>
      <c r="H206" s="133"/>
      <c r="I206" s="133"/>
      <c r="J206" s="133"/>
      <c r="K206" s="131"/>
      <c r="L206" s="30"/>
      <c r="M206" s="129"/>
      <c r="N206" s="30"/>
      <c r="O206" s="127"/>
      <c r="P206" s="28"/>
      <c r="Q206" s="33"/>
      <c r="R206" s="60"/>
      <c r="S206" s="35"/>
      <c r="T206" s="36"/>
      <c r="AA206" s="43"/>
      <c r="AB206" s="43"/>
    </row>
    <row r="207" spans="1:28" s="17" customFormat="1" ht="15" x14ac:dyDescent="0.2">
      <c r="A207" s="128"/>
      <c r="B207" s="128"/>
      <c r="C207" s="128"/>
      <c r="D207" s="28"/>
      <c r="E207" s="134"/>
      <c r="F207" s="134"/>
      <c r="G207" s="182"/>
      <c r="H207" s="134"/>
      <c r="I207" s="134"/>
      <c r="J207" s="134"/>
      <c r="K207" s="132"/>
      <c r="L207" s="30"/>
      <c r="M207" s="130"/>
      <c r="N207" s="30"/>
      <c r="O207" s="128"/>
      <c r="P207" s="35"/>
      <c r="Q207" s="33"/>
      <c r="R207" s="60"/>
      <c r="S207" s="35"/>
      <c r="T207" s="36"/>
      <c r="AA207" s="43"/>
      <c r="AB207" s="43"/>
    </row>
    <row r="208" spans="1:28" s="17" customFormat="1" ht="15" customHeight="1" x14ac:dyDescent="0.2">
      <c r="A208" s="127" t="s">
        <v>1369</v>
      </c>
      <c r="B208" s="127"/>
      <c r="C208" s="145"/>
      <c r="D208" s="28"/>
      <c r="E208" s="133"/>
      <c r="F208" s="133"/>
      <c r="G208" s="181"/>
      <c r="H208" s="133"/>
      <c r="I208" s="133"/>
      <c r="J208" s="133"/>
      <c r="K208" s="131"/>
      <c r="L208" s="30"/>
      <c r="M208" s="129"/>
      <c r="N208" s="30"/>
      <c r="O208" s="127"/>
      <c r="P208" s="28"/>
      <c r="Q208" s="33"/>
      <c r="R208" s="33"/>
      <c r="S208" s="28"/>
      <c r="T208" s="36"/>
      <c r="AA208" s="43"/>
      <c r="AB208" s="43"/>
    </row>
    <row r="209" spans="1:28" s="17" customFormat="1" ht="12.75" customHeight="1" x14ac:dyDescent="0.2">
      <c r="A209" s="128"/>
      <c r="B209" s="128"/>
      <c r="C209" s="146"/>
      <c r="D209" s="28"/>
      <c r="E209" s="134"/>
      <c r="F209" s="134"/>
      <c r="G209" s="184"/>
      <c r="H209" s="134"/>
      <c r="I209" s="134"/>
      <c r="J209" s="134"/>
      <c r="K209" s="132"/>
      <c r="L209" s="30"/>
      <c r="M209" s="130"/>
      <c r="N209" s="30"/>
      <c r="O209" s="128"/>
      <c r="P209" s="35"/>
      <c r="Q209" s="33"/>
      <c r="R209" s="60"/>
      <c r="S209" s="35"/>
      <c r="T209" s="36"/>
      <c r="AA209" s="43"/>
      <c r="AB209" s="43"/>
    </row>
    <row r="210" spans="1:28" s="17" customFormat="1" ht="12.75" customHeight="1" x14ac:dyDescent="0.2">
      <c r="A210" s="127" t="s">
        <v>1370</v>
      </c>
      <c r="B210" s="127"/>
      <c r="C210" s="127"/>
      <c r="D210" s="28"/>
      <c r="E210" s="133"/>
      <c r="F210" s="133"/>
      <c r="G210" s="179"/>
      <c r="H210" s="133"/>
      <c r="I210" s="133"/>
      <c r="J210" s="133"/>
      <c r="K210" s="131"/>
      <c r="L210" s="30"/>
      <c r="M210" s="129"/>
      <c r="N210" s="30"/>
      <c r="O210" s="127"/>
      <c r="P210" s="28"/>
      <c r="Q210" s="33"/>
      <c r="R210" s="60"/>
      <c r="S210" s="35"/>
      <c r="T210" s="36"/>
      <c r="AA210" s="43"/>
      <c r="AB210" s="43"/>
    </row>
    <row r="211" spans="1:28" s="17" customFormat="1" ht="15" x14ac:dyDescent="0.2">
      <c r="A211" s="128"/>
      <c r="B211" s="128"/>
      <c r="C211" s="128"/>
      <c r="D211" s="28"/>
      <c r="E211" s="134"/>
      <c r="F211" s="134"/>
      <c r="G211" s="180"/>
      <c r="H211" s="134"/>
      <c r="I211" s="134"/>
      <c r="J211" s="134"/>
      <c r="K211" s="132"/>
      <c r="L211" s="30"/>
      <c r="M211" s="130"/>
      <c r="N211" s="30"/>
      <c r="O211" s="128"/>
      <c r="P211" s="35"/>
      <c r="Q211" s="33"/>
      <c r="R211" s="60"/>
      <c r="S211" s="35"/>
      <c r="T211" s="36"/>
      <c r="AA211" s="43"/>
      <c r="AB211" s="43"/>
    </row>
    <row r="212" spans="1:28" s="17" customFormat="1" ht="15" customHeight="1" x14ac:dyDescent="0.2">
      <c r="A212" s="127" t="s">
        <v>1371</v>
      </c>
      <c r="B212" s="127"/>
      <c r="C212" s="127"/>
      <c r="D212" s="28"/>
      <c r="E212" s="133"/>
      <c r="F212" s="133"/>
      <c r="G212" s="179"/>
      <c r="H212" s="133"/>
      <c r="I212" s="133"/>
      <c r="J212" s="133"/>
      <c r="K212" s="131"/>
      <c r="L212" s="30"/>
      <c r="M212" s="129"/>
      <c r="N212" s="30"/>
      <c r="O212" s="127"/>
      <c r="P212" s="28"/>
      <c r="Q212" s="33"/>
      <c r="R212" s="60"/>
      <c r="S212" s="35"/>
      <c r="T212" s="36"/>
      <c r="AA212" s="43"/>
      <c r="AB212" s="43"/>
    </row>
    <row r="213" spans="1:28" s="17" customFormat="1" ht="15" x14ac:dyDescent="0.2">
      <c r="A213" s="128"/>
      <c r="B213" s="128"/>
      <c r="C213" s="128"/>
      <c r="D213" s="28"/>
      <c r="E213" s="134"/>
      <c r="F213" s="134"/>
      <c r="G213" s="180"/>
      <c r="H213" s="134"/>
      <c r="I213" s="134"/>
      <c r="J213" s="134"/>
      <c r="K213" s="132"/>
      <c r="L213" s="30"/>
      <c r="M213" s="130"/>
      <c r="N213" s="30"/>
      <c r="O213" s="128"/>
      <c r="P213" s="35"/>
      <c r="Q213" s="33"/>
      <c r="R213" s="60"/>
      <c r="S213" s="35"/>
      <c r="T213" s="36"/>
      <c r="AA213" s="43"/>
      <c r="AB213" s="43"/>
    </row>
    <row r="214" spans="1:28" s="17" customFormat="1" ht="15" customHeight="1" x14ac:dyDescent="0.2">
      <c r="A214" s="127" t="s">
        <v>1372</v>
      </c>
      <c r="B214" s="127"/>
      <c r="C214" s="145"/>
      <c r="D214" s="28"/>
      <c r="E214" s="133"/>
      <c r="F214" s="133"/>
      <c r="G214" s="181"/>
      <c r="H214" s="133"/>
      <c r="I214" s="133"/>
      <c r="J214" s="133"/>
      <c r="K214" s="131"/>
      <c r="L214" s="30"/>
      <c r="M214" s="129"/>
      <c r="N214" s="30"/>
      <c r="O214" s="127"/>
      <c r="P214" s="28"/>
      <c r="Q214" s="33"/>
      <c r="R214" s="33"/>
      <c r="S214" s="28"/>
      <c r="T214" s="36"/>
      <c r="AA214" s="43"/>
      <c r="AB214" s="43"/>
    </row>
    <row r="215" spans="1:28" s="17" customFormat="1" ht="12.75" customHeight="1" x14ac:dyDescent="0.2">
      <c r="A215" s="128"/>
      <c r="B215" s="128"/>
      <c r="C215" s="146"/>
      <c r="D215" s="28"/>
      <c r="E215" s="134"/>
      <c r="F215" s="134"/>
      <c r="G215" s="186"/>
      <c r="H215" s="134"/>
      <c r="I215" s="134"/>
      <c r="J215" s="134"/>
      <c r="K215" s="132"/>
      <c r="L215" s="30"/>
      <c r="M215" s="130"/>
      <c r="N215" s="30"/>
      <c r="O215" s="128"/>
      <c r="P215" s="35"/>
      <c r="Q215" s="33"/>
      <c r="R215" s="60"/>
      <c r="S215" s="35"/>
      <c r="T215" s="36"/>
      <c r="AA215" s="43"/>
      <c r="AB215" s="43"/>
    </row>
    <row r="216" spans="1:28" s="17" customFormat="1" ht="12.75" customHeight="1" x14ac:dyDescent="0.2">
      <c r="A216" s="127" t="s">
        <v>1373</v>
      </c>
      <c r="B216" s="127"/>
      <c r="C216" s="127"/>
      <c r="D216" s="28"/>
      <c r="E216" s="133"/>
      <c r="F216" s="133"/>
      <c r="G216" s="181"/>
      <c r="H216" s="133"/>
      <c r="I216" s="133"/>
      <c r="J216" s="133"/>
      <c r="K216" s="131"/>
      <c r="L216" s="30"/>
      <c r="M216" s="129"/>
      <c r="N216" s="30"/>
      <c r="O216" s="127"/>
      <c r="P216" s="28"/>
      <c r="Q216" s="33"/>
      <c r="R216" s="60"/>
      <c r="S216" s="35"/>
      <c r="T216" s="36"/>
      <c r="AA216" s="43"/>
      <c r="AB216" s="43"/>
    </row>
    <row r="217" spans="1:28" s="17" customFormat="1" ht="15" x14ac:dyDescent="0.2">
      <c r="A217" s="128"/>
      <c r="B217" s="128"/>
      <c r="C217" s="128"/>
      <c r="D217" s="28"/>
      <c r="E217" s="134"/>
      <c r="F217" s="134"/>
      <c r="G217" s="186"/>
      <c r="H217" s="134"/>
      <c r="I217" s="134"/>
      <c r="J217" s="134"/>
      <c r="K217" s="132"/>
      <c r="L217" s="30"/>
      <c r="M217" s="130"/>
      <c r="N217" s="30"/>
      <c r="O217" s="128"/>
      <c r="P217" s="35"/>
      <c r="Q217" s="33"/>
      <c r="R217" s="60"/>
      <c r="S217" s="35"/>
      <c r="T217" s="36"/>
      <c r="AA217" s="43"/>
      <c r="AB217" s="43"/>
    </row>
    <row r="218" spans="1:28" s="17" customFormat="1" ht="15" customHeight="1" x14ac:dyDescent="0.2">
      <c r="A218" s="127" t="s">
        <v>1374</v>
      </c>
      <c r="B218" s="127"/>
      <c r="C218" s="127"/>
      <c r="D218" s="28"/>
      <c r="E218" s="133"/>
      <c r="F218" s="133"/>
      <c r="G218" s="181"/>
      <c r="H218" s="133"/>
      <c r="I218" s="133"/>
      <c r="J218" s="133"/>
      <c r="K218" s="131"/>
      <c r="L218" s="30"/>
      <c r="M218" s="129"/>
      <c r="N218" s="30"/>
      <c r="O218" s="127"/>
      <c r="P218" s="28"/>
      <c r="Q218" s="33"/>
      <c r="R218" s="60"/>
      <c r="S218" s="35"/>
      <c r="T218" s="36"/>
      <c r="AA218" s="43"/>
      <c r="AB218" s="43"/>
    </row>
    <row r="219" spans="1:28" s="17" customFormat="1" ht="15" x14ac:dyDescent="0.2">
      <c r="A219" s="128"/>
      <c r="B219" s="128"/>
      <c r="C219" s="128"/>
      <c r="D219" s="28"/>
      <c r="E219" s="134"/>
      <c r="F219" s="134"/>
      <c r="G219" s="186"/>
      <c r="H219" s="134"/>
      <c r="I219" s="134"/>
      <c r="J219" s="134"/>
      <c r="K219" s="132"/>
      <c r="L219" s="30"/>
      <c r="M219" s="130"/>
      <c r="N219" s="30"/>
      <c r="O219" s="128"/>
      <c r="P219" s="35"/>
      <c r="Q219" s="33"/>
      <c r="R219" s="60"/>
      <c r="S219" s="35"/>
      <c r="T219" s="36"/>
      <c r="AA219" s="43"/>
      <c r="AB219" s="43"/>
    </row>
    <row r="220" spans="1:28" s="17" customFormat="1" ht="15" customHeight="1" x14ac:dyDescent="0.2">
      <c r="A220" s="127" t="s">
        <v>1375</v>
      </c>
      <c r="B220" s="127"/>
      <c r="C220" s="127"/>
      <c r="D220" s="28"/>
      <c r="E220" s="133"/>
      <c r="F220" s="133"/>
      <c r="G220" s="181"/>
      <c r="H220" s="133"/>
      <c r="I220" s="133"/>
      <c r="J220" s="133"/>
      <c r="K220" s="131"/>
      <c r="L220" s="30"/>
      <c r="M220" s="129"/>
      <c r="N220" s="30"/>
      <c r="O220" s="127"/>
      <c r="P220" s="28"/>
      <c r="Q220" s="33"/>
      <c r="R220" s="33"/>
      <c r="S220" s="28"/>
      <c r="T220" s="36"/>
      <c r="AA220" s="43"/>
      <c r="AB220" s="43"/>
    </row>
    <row r="221" spans="1:28" s="17" customFormat="1" ht="12.75" customHeight="1" x14ac:dyDescent="0.2">
      <c r="A221" s="128"/>
      <c r="B221" s="128"/>
      <c r="C221" s="128"/>
      <c r="D221" s="28"/>
      <c r="E221" s="134"/>
      <c r="F221" s="134"/>
      <c r="G221" s="186"/>
      <c r="H221" s="134"/>
      <c r="I221" s="134"/>
      <c r="J221" s="134"/>
      <c r="K221" s="132"/>
      <c r="L221" s="30"/>
      <c r="M221" s="130"/>
      <c r="N221" s="30"/>
      <c r="O221" s="128"/>
      <c r="P221" s="35"/>
      <c r="Q221" s="33"/>
      <c r="R221" s="60"/>
      <c r="S221" s="35"/>
      <c r="T221" s="36"/>
      <c r="AA221" s="43"/>
      <c r="AB221" s="43"/>
    </row>
    <row r="222" spans="1:28" s="17" customFormat="1" ht="12.75" customHeight="1" x14ac:dyDescent="0.2">
      <c r="A222" s="127" t="s">
        <v>1376</v>
      </c>
      <c r="B222" s="127"/>
      <c r="C222" s="127"/>
      <c r="D222" s="28"/>
      <c r="E222" s="133"/>
      <c r="F222" s="133"/>
      <c r="G222" s="181"/>
      <c r="H222" s="133"/>
      <c r="I222" s="133"/>
      <c r="J222" s="133"/>
      <c r="K222" s="131"/>
      <c r="L222" s="30"/>
      <c r="M222" s="129"/>
      <c r="N222" s="30"/>
      <c r="O222" s="127"/>
      <c r="P222" s="28"/>
      <c r="Q222" s="33"/>
      <c r="R222" s="60"/>
      <c r="S222" s="35"/>
      <c r="T222" s="36"/>
      <c r="AA222" s="43"/>
      <c r="AB222" s="43"/>
    </row>
    <row r="223" spans="1:28" s="17" customFormat="1" ht="15" x14ac:dyDescent="0.2">
      <c r="A223" s="128"/>
      <c r="B223" s="128"/>
      <c r="C223" s="128"/>
      <c r="D223" s="28"/>
      <c r="E223" s="134"/>
      <c r="F223" s="134"/>
      <c r="G223" s="186"/>
      <c r="H223" s="134"/>
      <c r="I223" s="134"/>
      <c r="J223" s="134"/>
      <c r="K223" s="132"/>
      <c r="L223" s="30"/>
      <c r="M223" s="130"/>
      <c r="N223" s="30"/>
      <c r="O223" s="128"/>
      <c r="P223" s="35"/>
      <c r="Q223" s="33"/>
      <c r="R223" s="60"/>
      <c r="S223" s="35"/>
      <c r="T223" s="36"/>
      <c r="AA223" s="43"/>
      <c r="AB223" s="43"/>
    </row>
    <row r="224" spans="1:28" s="17" customFormat="1" ht="15" customHeight="1" x14ac:dyDescent="0.2">
      <c r="A224" s="127" t="s">
        <v>1377</v>
      </c>
      <c r="B224" s="127"/>
      <c r="C224" s="127"/>
      <c r="D224" s="28"/>
      <c r="E224" s="133"/>
      <c r="F224" s="133"/>
      <c r="G224" s="181"/>
      <c r="H224" s="133"/>
      <c r="I224" s="133"/>
      <c r="J224" s="133"/>
      <c r="K224" s="131"/>
      <c r="L224" s="30"/>
      <c r="M224" s="129"/>
      <c r="N224" s="30"/>
      <c r="O224" s="127"/>
      <c r="P224" s="28"/>
      <c r="Q224" s="33"/>
      <c r="R224" s="60"/>
      <c r="S224" s="35"/>
      <c r="T224" s="36"/>
      <c r="AA224" s="43"/>
      <c r="AB224" s="43"/>
    </row>
    <row r="225" spans="1:28" s="17" customFormat="1" ht="15" x14ac:dyDescent="0.2">
      <c r="A225" s="128"/>
      <c r="B225" s="128"/>
      <c r="C225" s="128"/>
      <c r="D225" s="28"/>
      <c r="E225" s="134"/>
      <c r="F225" s="134"/>
      <c r="G225" s="186"/>
      <c r="H225" s="134"/>
      <c r="I225" s="134"/>
      <c r="J225" s="134"/>
      <c r="K225" s="132"/>
      <c r="L225" s="30"/>
      <c r="M225" s="130"/>
      <c r="N225" s="30"/>
      <c r="O225" s="128"/>
      <c r="P225" s="35"/>
      <c r="Q225" s="33"/>
      <c r="R225" s="60"/>
      <c r="S225" s="35"/>
      <c r="T225" s="36"/>
      <c r="AA225" s="43"/>
      <c r="AB225" s="43"/>
    </row>
    <row r="226" spans="1:28" s="17" customFormat="1" ht="15" customHeight="1" x14ac:dyDescent="0.2">
      <c r="A226" s="127" t="s">
        <v>1378</v>
      </c>
      <c r="B226" s="127"/>
      <c r="C226" s="127"/>
      <c r="D226" s="28"/>
      <c r="E226" s="133"/>
      <c r="F226" s="133"/>
      <c r="G226" s="181"/>
      <c r="H226" s="133"/>
      <c r="I226" s="133"/>
      <c r="J226" s="133"/>
      <c r="K226" s="131"/>
      <c r="L226" s="30"/>
      <c r="M226" s="129"/>
      <c r="N226" s="30"/>
      <c r="O226" s="127"/>
      <c r="P226" s="28"/>
      <c r="Q226" s="33"/>
      <c r="R226" s="33"/>
      <c r="S226" s="28"/>
      <c r="T226" s="36"/>
      <c r="AA226" s="43"/>
      <c r="AB226" s="43"/>
    </row>
    <row r="227" spans="1:28" s="17" customFormat="1" ht="12.75" customHeight="1" x14ac:dyDescent="0.2">
      <c r="A227" s="128"/>
      <c r="B227" s="128"/>
      <c r="C227" s="128"/>
      <c r="D227" s="28"/>
      <c r="E227" s="134"/>
      <c r="F227" s="134"/>
      <c r="G227" s="186"/>
      <c r="H227" s="134"/>
      <c r="I227" s="134"/>
      <c r="J227" s="134"/>
      <c r="K227" s="132"/>
      <c r="L227" s="30"/>
      <c r="M227" s="130"/>
      <c r="N227" s="30"/>
      <c r="O227" s="128"/>
      <c r="P227" s="35"/>
      <c r="Q227" s="33"/>
      <c r="R227" s="60"/>
      <c r="S227" s="35"/>
      <c r="T227" s="36"/>
      <c r="AA227" s="43"/>
      <c r="AB227" s="43"/>
    </row>
    <row r="228" spans="1:28" s="17" customFormat="1" ht="12.75" customHeight="1" x14ac:dyDescent="0.2">
      <c r="A228" s="127" t="s">
        <v>1379</v>
      </c>
      <c r="B228" s="127"/>
      <c r="C228" s="127"/>
      <c r="D228" s="28"/>
      <c r="E228" s="133"/>
      <c r="F228" s="133"/>
      <c r="G228" s="181"/>
      <c r="H228" s="133"/>
      <c r="I228" s="133"/>
      <c r="J228" s="133"/>
      <c r="K228" s="131"/>
      <c r="L228" s="30"/>
      <c r="M228" s="129"/>
      <c r="N228" s="30"/>
      <c r="O228" s="127"/>
      <c r="P228" s="28"/>
      <c r="Q228" s="33"/>
      <c r="R228" s="60"/>
      <c r="S228" s="35"/>
      <c r="T228" s="36"/>
      <c r="AA228" s="43"/>
      <c r="AB228" s="43"/>
    </row>
    <row r="229" spans="1:28" s="17" customFormat="1" ht="15" x14ac:dyDescent="0.2">
      <c r="A229" s="128"/>
      <c r="B229" s="128"/>
      <c r="C229" s="128"/>
      <c r="D229" s="28"/>
      <c r="E229" s="134"/>
      <c r="F229" s="134"/>
      <c r="G229" s="186"/>
      <c r="H229" s="134"/>
      <c r="I229" s="134"/>
      <c r="J229" s="134"/>
      <c r="K229" s="132"/>
      <c r="L229" s="30"/>
      <c r="M229" s="130"/>
      <c r="N229" s="30"/>
      <c r="O229" s="128"/>
      <c r="P229" s="35"/>
      <c r="Q229" s="33"/>
      <c r="R229" s="60"/>
      <c r="S229" s="35"/>
      <c r="T229" s="36"/>
      <c r="AA229" s="43"/>
      <c r="AB229" s="43"/>
    </row>
    <row r="230" spans="1:28" s="17" customFormat="1" ht="15" customHeight="1" x14ac:dyDescent="0.2">
      <c r="A230" s="127" t="s">
        <v>1380</v>
      </c>
      <c r="B230" s="127"/>
      <c r="C230" s="127"/>
      <c r="D230" s="28"/>
      <c r="E230" s="133"/>
      <c r="F230" s="133"/>
      <c r="G230" s="181"/>
      <c r="H230" s="133"/>
      <c r="I230" s="133"/>
      <c r="J230" s="133"/>
      <c r="K230" s="131"/>
      <c r="L230" s="30"/>
      <c r="M230" s="129"/>
      <c r="N230" s="30"/>
      <c r="O230" s="127"/>
      <c r="P230" s="28"/>
      <c r="Q230" s="33"/>
      <c r="R230" s="60"/>
      <c r="S230" s="35"/>
      <c r="T230" s="36"/>
      <c r="AA230" s="43"/>
      <c r="AB230" s="43"/>
    </row>
    <row r="231" spans="1:28" s="17" customFormat="1" ht="15" x14ac:dyDescent="0.2">
      <c r="A231" s="128"/>
      <c r="B231" s="128"/>
      <c r="C231" s="128"/>
      <c r="D231" s="28"/>
      <c r="E231" s="134"/>
      <c r="F231" s="134"/>
      <c r="G231" s="186"/>
      <c r="H231" s="134"/>
      <c r="I231" s="134"/>
      <c r="J231" s="134"/>
      <c r="K231" s="132"/>
      <c r="L231" s="30"/>
      <c r="M231" s="130"/>
      <c r="N231" s="30"/>
      <c r="O231" s="128"/>
      <c r="P231" s="35"/>
      <c r="Q231" s="33"/>
      <c r="R231" s="60"/>
      <c r="S231" s="35"/>
      <c r="T231" s="36"/>
      <c r="AA231" s="43"/>
      <c r="AB231" s="43"/>
    </row>
    <row r="232" spans="1:28" s="17" customFormat="1" ht="15" customHeight="1" x14ac:dyDescent="0.2">
      <c r="A232" s="127" t="s">
        <v>1381</v>
      </c>
      <c r="B232" s="127"/>
      <c r="C232" s="127"/>
      <c r="D232" s="28"/>
      <c r="E232" s="133"/>
      <c r="F232" s="133"/>
      <c r="G232" s="181"/>
      <c r="H232" s="133"/>
      <c r="I232" s="133"/>
      <c r="J232" s="133"/>
      <c r="K232" s="131"/>
      <c r="L232" s="30"/>
      <c r="M232" s="129"/>
      <c r="N232" s="30"/>
      <c r="O232" s="127"/>
      <c r="P232" s="28"/>
      <c r="Q232" s="33"/>
      <c r="R232" s="33"/>
      <c r="S232" s="28"/>
      <c r="T232" s="36"/>
      <c r="AA232" s="43"/>
      <c r="AB232" s="43"/>
    </row>
    <row r="233" spans="1:28" s="17" customFormat="1" ht="12.75" customHeight="1" x14ac:dyDescent="0.2">
      <c r="A233" s="128"/>
      <c r="B233" s="128"/>
      <c r="C233" s="128"/>
      <c r="D233" s="28"/>
      <c r="E233" s="134"/>
      <c r="F233" s="134"/>
      <c r="G233" s="186"/>
      <c r="H233" s="134"/>
      <c r="I233" s="134"/>
      <c r="J233" s="134"/>
      <c r="K233" s="132"/>
      <c r="L233" s="30"/>
      <c r="M233" s="130"/>
      <c r="N233" s="30"/>
      <c r="O233" s="128"/>
      <c r="P233" s="35"/>
      <c r="Q233" s="33"/>
      <c r="R233" s="60"/>
      <c r="S233" s="35"/>
      <c r="T233" s="36"/>
      <c r="AA233" s="43"/>
      <c r="AB233" s="43"/>
    </row>
    <row r="234" spans="1:28" s="17" customFormat="1" ht="12.75" customHeight="1" x14ac:dyDescent="0.2">
      <c r="A234" s="127" t="s">
        <v>1382</v>
      </c>
      <c r="B234" s="127"/>
      <c r="C234" s="127"/>
      <c r="D234" s="28"/>
      <c r="E234" s="133"/>
      <c r="F234" s="133"/>
      <c r="G234" s="181"/>
      <c r="H234" s="133"/>
      <c r="I234" s="133"/>
      <c r="J234" s="133"/>
      <c r="K234" s="131"/>
      <c r="L234" s="30"/>
      <c r="M234" s="129"/>
      <c r="N234" s="30"/>
      <c r="O234" s="127"/>
      <c r="P234" s="28"/>
      <c r="Q234" s="33"/>
      <c r="R234" s="60"/>
      <c r="S234" s="35"/>
      <c r="T234" s="36"/>
      <c r="AA234" s="43"/>
      <c r="AB234" s="43"/>
    </row>
    <row r="235" spans="1:28" s="17" customFormat="1" ht="15" x14ac:dyDescent="0.2">
      <c r="A235" s="128"/>
      <c r="B235" s="128"/>
      <c r="C235" s="128"/>
      <c r="D235" s="28"/>
      <c r="E235" s="134"/>
      <c r="F235" s="134"/>
      <c r="G235" s="182"/>
      <c r="H235" s="134"/>
      <c r="I235" s="134"/>
      <c r="J235" s="134"/>
      <c r="K235" s="132"/>
      <c r="L235" s="30"/>
      <c r="M235" s="130"/>
      <c r="N235" s="30"/>
      <c r="O235" s="128"/>
      <c r="P235" s="35"/>
      <c r="Q235" s="33"/>
      <c r="R235" s="60"/>
      <c r="S235" s="35"/>
      <c r="T235" s="36"/>
      <c r="AA235" s="43"/>
      <c r="AB235" s="43"/>
    </row>
    <row r="236" spans="1:28" s="17" customFormat="1" ht="15" customHeight="1" x14ac:dyDescent="0.2">
      <c r="A236" s="127" t="s">
        <v>1383</v>
      </c>
      <c r="B236" s="127"/>
      <c r="C236" s="127"/>
      <c r="D236" s="28"/>
      <c r="E236" s="133"/>
      <c r="F236" s="133"/>
      <c r="G236" s="181"/>
      <c r="H236" s="133"/>
      <c r="I236" s="133"/>
      <c r="J236" s="133"/>
      <c r="K236" s="131"/>
      <c r="L236" s="30"/>
      <c r="M236" s="129"/>
      <c r="N236" s="30"/>
      <c r="O236" s="127"/>
      <c r="P236" s="28"/>
      <c r="Q236" s="33"/>
      <c r="R236" s="60"/>
      <c r="S236" s="35"/>
      <c r="T236" s="36"/>
      <c r="AA236" s="43"/>
      <c r="AB236" s="43"/>
    </row>
    <row r="237" spans="1:28" s="17" customFormat="1" ht="15" x14ac:dyDescent="0.2">
      <c r="A237" s="128"/>
      <c r="B237" s="128"/>
      <c r="C237" s="128"/>
      <c r="D237" s="28"/>
      <c r="E237" s="134"/>
      <c r="F237" s="134"/>
      <c r="G237" s="182"/>
      <c r="H237" s="134"/>
      <c r="I237" s="134"/>
      <c r="J237" s="134"/>
      <c r="K237" s="132"/>
      <c r="L237" s="30"/>
      <c r="M237" s="130"/>
      <c r="N237" s="30"/>
      <c r="O237" s="128"/>
      <c r="P237" s="35"/>
      <c r="Q237" s="33"/>
      <c r="R237" s="60"/>
      <c r="S237" s="35"/>
      <c r="T237" s="36"/>
      <c r="AA237" s="43"/>
      <c r="AB237" s="43"/>
    </row>
    <row r="238" spans="1:28" s="17" customFormat="1" ht="15" customHeight="1" x14ac:dyDescent="0.2">
      <c r="A238" s="127" t="s">
        <v>1384</v>
      </c>
      <c r="B238" s="127"/>
      <c r="C238" s="127"/>
      <c r="D238" s="28"/>
      <c r="E238" s="133"/>
      <c r="F238" s="133"/>
      <c r="G238" s="181"/>
      <c r="H238" s="133"/>
      <c r="I238" s="133"/>
      <c r="J238" s="133"/>
      <c r="K238" s="131"/>
      <c r="L238" s="30"/>
      <c r="M238" s="129"/>
      <c r="N238" s="30"/>
      <c r="O238" s="127"/>
      <c r="P238" s="28"/>
      <c r="Q238" s="33"/>
      <c r="R238" s="33"/>
      <c r="S238" s="28"/>
      <c r="T238" s="36"/>
      <c r="AA238" s="43"/>
      <c r="AB238" s="43"/>
    </row>
    <row r="239" spans="1:28" s="17" customFormat="1" ht="12.75" customHeight="1" x14ac:dyDescent="0.2">
      <c r="A239" s="128"/>
      <c r="B239" s="128"/>
      <c r="C239" s="128"/>
      <c r="D239" s="28"/>
      <c r="E239" s="134"/>
      <c r="F239" s="134"/>
      <c r="G239" s="182"/>
      <c r="H239" s="134"/>
      <c r="I239" s="134"/>
      <c r="J239" s="134"/>
      <c r="K239" s="132"/>
      <c r="L239" s="30"/>
      <c r="M239" s="130"/>
      <c r="N239" s="30"/>
      <c r="O239" s="128"/>
      <c r="P239" s="35"/>
      <c r="Q239" s="33"/>
      <c r="R239" s="60"/>
      <c r="S239" s="35"/>
      <c r="T239" s="36"/>
      <c r="AA239" s="43"/>
      <c r="AB239" s="43"/>
    </row>
    <row r="240" spans="1:28" s="17" customFormat="1" ht="12.75" customHeight="1" x14ac:dyDescent="0.2">
      <c r="A240" s="127" t="s">
        <v>1385</v>
      </c>
      <c r="B240" s="127"/>
      <c r="C240" s="127"/>
      <c r="D240" s="28"/>
      <c r="E240" s="133"/>
      <c r="F240" s="133"/>
      <c r="G240" s="181"/>
      <c r="H240" s="133"/>
      <c r="I240" s="133"/>
      <c r="J240" s="133"/>
      <c r="K240" s="131"/>
      <c r="L240" s="30"/>
      <c r="M240" s="129"/>
      <c r="N240" s="30"/>
      <c r="O240" s="127"/>
      <c r="P240" s="28"/>
      <c r="Q240" s="33"/>
      <c r="R240" s="60"/>
      <c r="S240" s="35"/>
      <c r="T240" s="36"/>
      <c r="AA240" s="43"/>
      <c r="AB240" s="43"/>
    </row>
    <row r="241" spans="1:28" s="17" customFormat="1" ht="15" x14ac:dyDescent="0.2">
      <c r="A241" s="128"/>
      <c r="B241" s="128"/>
      <c r="C241" s="128"/>
      <c r="D241" s="28"/>
      <c r="E241" s="134"/>
      <c r="F241" s="134"/>
      <c r="G241" s="182"/>
      <c r="H241" s="134"/>
      <c r="I241" s="134"/>
      <c r="J241" s="134"/>
      <c r="K241" s="132"/>
      <c r="L241" s="30"/>
      <c r="M241" s="130"/>
      <c r="N241" s="30"/>
      <c r="O241" s="128"/>
      <c r="P241" s="35"/>
      <c r="Q241" s="33"/>
      <c r="R241" s="60"/>
      <c r="S241" s="35"/>
      <c r="T241" s="36"/>
      <c r="AA241" s="43"/>
      <c r="AB241" s="43"/>
    </row>
    <row r="242" spans="1:28" s="17" customFormat="1" ht="15" customHeight="1" x14ac:dyDescent="0.2">
      <c r="A242" s="127" t="s">
        <v>1386</v>
      </c>
      <c r="B242" s="127"/>
      <c r="C242" s="127"/>
      <c r="D242" s="28"/>
      <c r="E242" s="133"/>
      <c r="F242" s="133"/>
      <c r="G242" s="181"/>
      <c r="H242" s="133"/>
      <c r="I242" s="133"/>
      <c r="J242" s="133"/>
      <c r="K242" s="131"/>
      <c r="L242" s="30"/>
      <c r="M242" s="129"/>
      <c r="N242" s="30"/>
      <c r="O242" s="127"/>
      <c r="P242" s="28"/>
      <c r="Q242" s="33"/>
      <c r="R242" s="60"/>
      <c r="S242" s="35"/>
      <c r="T242" s="36"/>
      <c r="AA242" s="43"/>
      <c r="AB242" s="43"/>
    </row>
    <row r="243" spans="1:28" s="17" customFormat="1" ht="15" x14ac:dyDescent="0.2">
      <c r="A243" s="128"/>
      <c r="B243" s="128"/>
      <c r="C243" s="128"/>
      <c r="D243" s="28"/>
      <c r="E243" s="134"/>
      <c r="F243" s="134"/>
      <c r="G243" s="182"/>
      <c r="H243" s="134"/>
      <c r="I243" s="134"/>
      <c r="J243" s="134"/>
      <c r="K243" s="132"/>
      <c r="L243" s="30"/>
      <c r="M243" s="130"/>
      <c r="N243" s="30"/>
      <c r="O243" s="128"/>
      <c r="P243" s="35"/>
      <c r="Q243" s="33"/>
      <c r="R243" s="60"/>
      <c r="S243" s="35"/>
      <c r="T243" s="36"/>
      <c r="AA243" s="43"/>
      <c r="AB243" s="43"/>
    </row>
    <row r="244" spans="1:28" s="17" customFormat="1" ht="12.75" customHeight="1" x14ac:dyDescent="0.2">
      <c r="A244" s="127" t="s">
        <v>1387</v>
      </c>
      <c r="B244" s="127"/>
      <c r="C244" s="127"/>
      <c r="D244" s="28"/>
      <c r="E244" s="133"/>
      <c r="F244" s="133"/>
      <c r="G244" s="181"/>
      <c r="H244" s="133"/>
      <c r="I244" s="133"/>
      <c r="J244" s="133"/>
      <c r="K244" s="131"/>
      <c r="L244" s="30"/>
      <c r="M244" s="129"/>
      <c r="N244" s="30"/>
      <c r="O244" s="127"/>
      <c r="P244" s="28"/>
      <c r="Q244" s="33"/>
      <c r="R244" s="60"/>
      <c r="S244" s="35"/>
      <c r="T244" s="36"/>
      <c r="AA244" s="43"/>
      <c r="AB244" s="43"/>
    </row>
    <row r="245" spans="1:28" s="17" customFormat="1" ht="15" x14ac:dyDescent="0.2">
      <c r="A245" s="128"/>
      <c r="B245" s="128"/>
      <c r="C245" s="128"/>
      <c r="D245" s="28"/>
      <c r="E245" s="134"/>
      <c r="F245" s="134"/>
      <c r="G245" s="182"/>
      <c r="H245" s="134"/>
      <c r="I245" s="134"/>
      <c r="J245" s="134"/>
      <c r="K245" s="132"/>
      <c r="L245" s="30"/>
      <c r="M245" s="130"/>
      <c r="N245" s="30"/>
      <c r="O245" s="128"/>
      <c r="P245" s="35"/>
      <c r="Q245" s="33"/>
      <c r="R245" s="60"/>
      <c r="S245" s="35"/>
      <c r="T245" s="36"/>
      <c r="AA245" s="43"/>
      <c r="AB245" s="43"/>
    </row>
    <row r="246" spans="1:28" s="17" customFormat="1" ht="15" customHeight="1" x14ac:dyDescent="0.2">
      <c r="A246" s="127" t="s">
        <v>1388</v>
      </c>
      <c r="B246" s="127"/>
      <c r="C246" s="127"/>
      <c r="D246" s="28"/>
      <c r="E246" s="133"/>
      <c r="F246" s="133"/>
      <c r="G246" s="181"/>
      <c r="H246" s="133"/>
      <c r="I246" s="133"/>
      <c r="J246" s="133"/>
      <c r="K246" s="131"/>
      <c r="L246" s="30"/>
      <c r="M246" s="129"/>
      <c r="N246" s="30"/>
      <c r="O246" s="127"/>
      <c r="P246" s="28"/>
      <c r="Q246" s="33"/>
      <c r="R246" s="60"/>
      <c r="S246" s="35"/>
      <c r="T246" s="36"/>
      <c r="AA246" s="43"/>
      <c r="AB246" s="43"/>
    </row>
    <row r="247" spans="1:28" s="17" customFormat="1" ht="15" x14ac:dyDescent="0.2">
      <c r="A247" s="128"/>
      <c r="B247" s="128"/>
      <c r="C247" s="128"/>
      <c r="D247" s="28"/>
      <c r="E247" s="134"/>
      <c r="F247" s="134"/>
      <c r="G247" s="182"/>
      <c r="H247" s="134"/>
      <c r="I247" s="134"/>
      <c r="J247" s="134"/>
      <c r="K247" s="132"/>
      <c r="L247" s="30"/>
      <c r="M247" s="130"/>
      <c r="N247" s="30"/>
      <c r="O247" s="128"/>
      <c r="P247" s="35"/>
      <c r="Q247" s="33"/>
      <c r="R247" s="60"/>
      <c r="S247" s="35"/>
      <c r="T247" s="36"/>
      <c r="AA247" s="43"/>
      <c r="AB247" s="43"/>
    </row>
    <row r="248" spans="1:28" s="17" customFormat="1" ht="15" customHeight="1" x14ac:dyDescent="0.2">
      <c r="A248" s="127" t="s">
        <v>1389</v>
      </c>
      <c r="B248" s="127"/>
      <c r="C248" s="127"/>
      <c r="D248" s="28"/>
      <c r="E248" s="133"/>
      <c r="F248" s="133"/>
      <c r="G248" s="181"/>
      <c r="H248" s="133"/>
      <c r="I248" s="133"/>
      <c r="J248" s="133"/>
      <c r="K248" s="131"/>
      <c r="L248" s="30"/>
      <c r="M248" s="129"/>
      <c r="N248" s="30"/>
      <c r="O248" s="127"/>
      <c r="P248" s="28"/>
      <c r="Q248" s="33"/>
      <c r="R248" s="33"/>
      <c r="S248" s="28"/>
      <c r="T248" s="36"/>
      <c r="AA248" s="43"/>
      <c r="AB248" s="43"/>
    </row>
    <row r="249" spans="1:28" s="17" customFormat="1" ht="12.75" customHeight="1" x14ac:dyDescent="0.2">
      <c r="A249" s="128"/>
      <c r="B249" s="128"/>
      <c r="C249" s="128"/>
      <c r="D249" s="28"/>
      <c r="E249" s="134"/>
      <c r="F249" s="134"/>
      <c r="G249" s="182"/>
      <c r="H249" s="134"/>
      <c r="I249" s="134"/>
      <c r="J249" s="134"/>
      <c r="K249" s="132"/>
      <c r="L249" s="30"/>
      <c r="M249" s="130"/>
      <c r="N249" s="30"/>
      <c r="O249" s="128"/>
      <c r="P249" s="35"/>
      <c r="Q249" s="33"/>
      <c r="R249" s="60"/>
      <c r="S249" s="35"/>
      <c r="T249" s="36"/>
      <c r="AA249" s="43"/>
      <c r="AB249" s="43"/>
    </row>
    <row r="250" spans="1:28" s="17" customFormat="1" ht="12.75" customHeight="1" x14ac:dyDescent="0.2">
      <c r="A250" s="127" t="s">
        <v>1390</v>
      </c>
      <c r="B250" s="127"/>
      <c r="C250" s="127"/>
      <c r="D250" s="28"/>
      <c r="E250" s="133"/>
      <c r="F250" s="133"/>
      <c r="G250" s="181"/>
      <c r="H250" s="133"/>
      <c r="I250" s="133"/>
      <c r="J250" s="133"/>
      <c r="K250" s="131"/>
      <c r="L250" s="30"/>
      <c r="M250" s="129"/>
      <c r="N250" s="30"/>
      <c r="O250" s="127"/>
      <c r="P250" s="28"/>
      <c r="Q250" s="33"/>
      <c r="R250" s="60"/>
      <c r="S250" s="35"/>
      <c r="T250" s="36"/>
      <c r="AA250" s="43"/>
      <c r="AB250" s="43"/>
    </row>
    <row r="251" spans="1:28" s="17" customFormat="1" ht="15" x14ac:dyDescent="0.2">
      <c r="A251" s="128"/>
      <c r="B251" s="128"/>
      <c r="C251" s="128"/>
      <c r="D251" s="28"/>
      <c r="E251" s="134"/>
      <c r="F251" s="134"/>
      <c r="G251" s="182"/>
      <c r="H251" s="134"/>
      <c r="I251" s="134"/>
      <c r="J251" s="134"/>
      <c r="K251" s="132"/>
      <c r="L251" s="30"/>
      <c r="M251" s="130"/>
      <c r="N251" s="30"/>
      <c r="O251" s="128"/>
      <c r="P251" s="35"/>
      <c r="Q251" s="33"/>
      <c r="R251" s="60"/>
      <c r="S251" s="35"/>
      <c r="T251" s="36"/>
      <c r="AA251" s="43"/>
      <c r="AB251" s="43"/>
    </row>
    <row r="252" spans="1:28" s="17" customFormat="1" ht="15" customHeight="1" x14ac:dyDescent="0.2">
      <c r="A252" s="127" t="s">
        <v>1391</v>
      </c>
      <c r="B252" s="127"/>
      <c r="C252" s="127"/>
      <c r="D252" s="28"/>
      <c r="E252" s="133"/>
      <c r="F252" s="133"/>
      <c r="G252" s="181"/>
      <c r="H252" s="133"/>
      <c r="I252" s="133"/>
      <c r="J252" s="133"/>
      <c r="K252" s="131"/>
      <c r="L252" s="30"/>
      <c r="M252" s="129"/>
      <c r="N252" s="30"/>
      <c r="O252" s="127"/>
      <c r="P252" s="28"/>
      <c r="Q252" s="33"/>
      <c r="R252" s="60"/>
      <c r="S252" s="35"/>
      <c r="T252" s="36"/>
      <c r="AA252" s="43"/>
      <c r="AB252" s="43"/>
    </row>
    <row r="253" spans="1:28" s="17" customFormat="1" ht="15" x14ac:dyDescent="0.2">
      <c r="A253" s="128"/>
      <c r="B253" s="128"/>
      <c r="C253" s="128"/>
      <c r="D253" s="28"/>
      <c r="E253" s="134"/>
      <c r="F253" s="134"/>
      <c r="G253" s="182"/>
      <c r="H253" s="134"/>
      <c r="I253" s="134"/>
      <c r="J253" s="134"/>
      <c r="K253" s="132"/>
      <c r="L253" s="30"/>
      <c r="M253" s="130"/>
      <c r="N253" s="30"/>
      <c r="O253" s="128"/>
      <c r="P253" s="35"/>
      <c r="Q253" s="33"/>
      <c r="R253" s="60"/>
      <c r="S253" s="35"/>
      <c r="T253" s="36"/>
      <c r="AA253" s="43"/>
      <c r="AB253" s="43"/>
    </row>
    <row r="254" spans="1:28" s="17" customFormat="1" ht="15" customHeight="1" x14ac:dyDescent="0.2">
      <c r="A254" s="127" t="s">
        <v>1392</v>
      </c>
      <c r="B254" s="127"/>
      <c r="C254" s="127"/>
      <c r="D254" s="28"/>
      <c r="E254" s="133"/>
      <c r="F254" s="133"/>
      <c r="G254" s="181"/>
      <c r="H254" s="133"/>
      <c r="I254" s="133"/>
      <c r="J254" s="133"/>
      <c r="K254" s="131"/>
      <c r="L254" s="30"/>
      <c r="M254" s="129"/>
      <c r="N254" s="30"/>
      <c r="O254" s="127"/>
      <c r="P254" s="28"/>
      <c r="Q254" s="33"/>
      <c r="R254" s="33"/>
      <c r="S254" s="28"/>
      <c r="T254" s="36"/>
      <c r="AA254" s="43"/>
      <c r="AB254" s="43"/>
    </row>
    <row r="255" spans="1:28" s="17" customFormat="1" ht="12.75" customHeight="1" x14ac:dyDescent="0.2">
      <c r="A255" s="128"/>
      <c r="B255" s="128"/>
      <c r="C255" s="128"/>
      <c r="D255" s="28"/>
      <c r="E255" s="134"/>
      <c r="F255" s="134"/>
      <c r="G255" s="182"/>
      <c r="H255" s="134"/>
      <c r="I255" s="134"/>
      <c r="J255" s="134"/>
      <c r="K255" s="132"/>
      <c r="L255" s="30"/>
      <c r="M255" s="130"/>
      <c r="N255" s="30"/>
      <c r="O255" s="128"/>
      <c r="P255" s="35"/>
      <c r="Q255" s="33"/>
      <c r="R255" s="60"/>
      <c r="S255" s="35"/>
      <c r="T255" s="36"/>
      <c r="AA255" s="43"/>
      <c r="AB255" s="43"/>
    </row>
    <row r="256" spans="1:28" s="17" customFormat="1" ht="12.75" customHeight="1" x14ac:dyDescent="0.2">
      <c r="A256" s="127" t="s">
        <v>1393</v>
      </c>
      <c r="B256" s="127"/>
      <c r="C256" s="127"/>
      <c r="D256" s="28"/>
      <c r="E256" s="133"/>
      <c r="F256" s="133"/>
      <c r="G256" s="181"/>
      <c r="H256" s="133"/>
      <c r="I256" s="133"/>
      <c r="J256" s="133"/>
      <c r="K256" s="131"/>
      <c r="L256" s="30"/>
      <c r="M256" s="129"/>
      <c r="N256" s="30"/>
      <c r="O256" s="127"/>
      <c r="P256" s="28"/>
      <c r="Q256" s="33"/>
      <c r="R256" s="60"/>
      <c r="S256" s="35"/>
      <c r="T256" s="36"/>
      <c r="AA256" s="43"/>
      <c r="AB256" s="43"/>
    </row>
    <row r="257" spans="1:28" s="17" customFormat="1" ht="15" x14ac:dyDescent="0.2">
      <c r="A257" s="128"/>
      <c r="B257" s="128"/>
      <c r="C257" s="128"/>
      <c r="D257" s="28"/>
      <c r="E257" s="134"/>
      <c r="F257" s="134"/>
      <c r="G257" s="182"/>
      <c r="H257" s="134"/>
      <c r="I257" s="134"/>
      <c r="J257" s="134"/>
      <c r="K257" s="132"/>
      <c r="L257" s="30"/>
      <c r="M257" s="130"/>
      <c r="N257" s="30"/>
      <c r="O257" s="128"/>
      <c r="P257" s="35"/>
      <c r="Q257" s="33"/>
      <c r="R257" s="60"/>
      <c r="S257" s="35"/>
      <c r="T257" s="36"/>
      <c r="AA257" s="43"/>
      <c r="AB257" s="43"/>
    </row>
    <row r="258" spans="1:28" s="17" customFormat="1" ht="15" customHeight="1" x14ac:dyDescent="0.2">
      <c r="A258" s="127" t="s">
        <v>1394</v>
      </c>
      <c r="B258" s="127"/>
      <c r="C258" s="127"/>
      <c r="D258" s="28"/>
      <c r="E258" s="133"/>
      <c r="F258" s="133"/>
      <c r="G258" s="181"/>
      <c r="H258" s="133"/>
      <c r="I258" s="133"/>
      <c r="J258" s="133"/>
      <c r="K258" s="131"/>
      <c r="L258" s="30"/>
      <c r="M258" s="129"/>
      <c r="N258" s="30"/>
      <c r="O258" s="127"/>
      <c r="P258" s="28"/>
      <c r="Q258" s="33"/>
      <c r="R258" s="60"/>
      <c r="S258" s="35"/>
      <c r="T258" s="36"/>
      <c r="AA258" s="43"/>
      <c r="AB258" s="43"/>
    </row>
    <row r="259" spans="1:28" s="17" customFormat="1" ht="15" x14ac:dyDescent="0.2">
      <c r="A259" s="128"/>
      <c r="B259" s="128"/>
      <c r="C259" s="128"/>
      <c r="D259" s="28"/>
      <c r="E259" s="134"/>
      <c r="F259" s="134"/>
      <c r="G259" s="182"/>
      <c r="H259" s="134"/>
      <c r="I259" s="134"/>
      <c r="J259" s="134"/>
      <c r="K259" s="132"/>
      <c r="L259" s="30"/>
      <c r="M259" s="130"/>
      <c r="N259" s="30"/>
      <c r="O259" s="128"/>
      <c r="P259" s="35"/>
      <c r="Q259" s="33"/>
      <c r="R259" s="60"/>
      <c r="S259" s="35"/>
      <c r="T259" s="36"/>
      <c r="AA259" s="43"/>
      <c r="AB259" s="43"/>
    </row>
    <row r="260" spans="1:28" s="17" customFormat="1" ht="15" customHeight="1" x14ac:dyDescent="0.2">
      <c r="A260" s="127" t="s">
        <v>1395</v>
      </c>
      <c r="B260" s="127"/>
      <c r="C260" s="127"/>
      <c r="D260" s="28"/>
      <c r="E260" s="133"/>
      <c r="F260" s="133"/>
      <c r="G260" s="179"/>
      <c r="H260" s="133"/>
      <c r="I260" s="133"/>
      <c r="J260" s="133"/>
      <c r="K260" s="131"/>
      <c r="L260" s="30"/>
      <c r="M260" s="129"/>
      <c r="N260" s="30"/>
      <c r="O260" s="127"/>
      <c r="P260" s="28"/>
      <c r="Q260" s="33"/>
      <c r="R260" s="33"/>
      <c r="S260" s="28"/>
      <c r="T260" s="36"/>
      <c r="AA260" s="43"/>
      <c r="AB260" s="43"/>
    </row>
    <row r="261" spans="1:28" s="17" customFormat="1" ht="12.75" customHeight="1" x14ac:dyDescent="0.2">
      <c r="A261" s="128"/>
      <c r="B261" s="128"/>
      <c r="C261" s="128"/>
      <c r="D261" s="28"/>
      <c r="E261" s="134"/>
      <c r="F261" s="134"/>
      <c r="G261" s="180"/>
      <c r="H261" s="134"/>
      <c r="I261" s="134"/>
      <c r="J261" s="134"/>
      <c r="K261" s="132"/>
      <c r="L261" s="30"/>
      <c r="M261" s="130"/>
      <c r="N261" s="30"/>
      <c r="O261" s="128"/>
      <c r="P261" s="35"/>
      <c r="Q261" s="33"/>
      <c r="R261" s="60"/>
      <c r="S261" s="35"/>
      <c r="T261" s="36"/>
      <c r="AA261" s="43"/>
      <c r="AB261" s="43"/>
    </row>
    <row r="262" spans="1:28" s="17" customFormat="1" ht="12.75" customHeight="1" x14ac:dyDescent="0.2">
      <c r="A262" s="127" t="s">
        <v>1396</v>
      </c>
      <c r="B262" s="127"/>
      <c r="C262" s="127"/>
      <c r="D262" s="28"/>
      <c r="E262" s="133"/>
      <c r="F262" s="133"/>
      <c r="G262" s="179"/>
      <c r="H262" s="133"/>
      <c r="I262" s="133"/>
      <c r="J262" s="133"/>
      <c r="K262" s="131"/>
      <c r="L262" s="30"/>
      <c r="M262" s="129"/>
      <c r="N262" s="30"/>
      <c r="O262" s="127"/>
      <c r="P262" s="28"/>
      <c r="Q262" s="33"/>
      <c r="R262" s="60"/>
      <c r="S262" s="35"/>
      <c r="T262" s="36"/>
      <c r="AA262" s="43"/>
      <c r="AB262" s="43"/>
    </row>
    <row r="263" spans="1:28" s="17" customFormat="1" ht="15" x14ac:dyDescent="0.2">
      <c r="A263" s="128"/>
      <c r="B263" s="128"/>
      <c r="C263" s="128"/>
      <c r="D263" s="28"/>
      <c r="E263" s="134"/>
      <c r="F263" s="134"/>
      <c r="G263" s="180"/>
      <c r="H263" s="134"/>
      <c r="I263" s="134"/>
      <c r="J263" s="134"/>
      <c r="K263" s="132"/>
      <c r="L263" s="30"/>
      <c r="M263" s="130"/>
      <c r="N263" s="30"/>
      <c r="O263" s="128"/>
      <c r="P263" s="35"/>
      <c r="Q263" s="33"/>
      <c r="R263" s="60"/>
      <c r="S263" s="35"/>
      <c r="T263" s="36"/>
      <c r="AA263" s="43"/>
      <c r="AB263" s="43"/>
    </row>
    <row r="264" spans="1:28" s="17" customFormat="1" ht="15" customHeight="1" x14ac:dyDescent="0.2">
      <c r="A264" s="127" t="s">
        <v>1397</v>
      </c>
      <c r="B264" s="127"/>
      <c r="C264" s="127"/>
      <c r="D264" s="28"/>
      <c r="E264" s="133"/>
      <c r="F264" s="133"/>
      <c r="G264" s="181"/>
      <c r="H264" s="133"/>
      <c r="I264" s="133"/>
      <c r="J264" s="133"/>
      <c r="K264" s="131"/>
      <c r="L264" s="30"/>
      <c r="M264" s="129"/>
      <c r="N264" s="30"/>
      <c r="O264" s="127"/>
      <c r="P264" s="28"/>
      <c r="Q264" s="33"/>
      <c r="R264" s="60"/>
      <c r="S264" s="35"/>
      <c r="T264" s="36"/>
      <c r="AA264" s="43"/>
      <c r="AB264" s="43"/>
    </row>
    <row r="265" spans="1:28" s="17" customFormat="1" ht="15" x14ac:dyDescent="0.2">
      <c r="A265" s="128"/>
      <c r="B265" s="128"/>
      <c r="C265" s="128"/>
      <c r="D265" s="28"/>
      <c r="E265" s="134"/>
      <c r="F265" s="134"/>
      <c r="G265" s="182"/>
      <c r="H265" s="134"/>
      <c r="I265" s="134"/>
      <c r="J265" s="134"/>
      <c r="K265" s="132"/>
      <c r="L265" s="30"/>
      <c r="M265" s="130"/>
      <c r="N265" s="30"/>
      <c r="O265" s="128"/>
      <c r="P265" s="35"/>
      <c r="Q265" s="33"/>
      <c r="R265" s="60"/>
      <c r="S265" s="35"/>
      <c r="T265" s="36"/>
      <c r="AA265" s="43"/>
      <c r="AB265" s="43"/>
    </row>
    <row r="266" spans="1:28" s="17" customFormat="1" ht="15" customHeight="1" x14ac:dyDescent="0.2">
      <c r="A266" s="127" t="s">
        <v>1398</v>
      </c>
      <c r="B266" s="127"/>
      <c r="C266" s="127"/>
      <c r="D266" s="28"/>
      <c r="E266" s="133"/>
      <c r="F266" s="133"/>
      <c r="G266" s="181"/>
      <c r="H266" s="133"/>
      <c r="I266" s="133"/>
      <c r="J266" s="133"/>
      <c r="K266" s="131"/>
      <c r="L266" s="30"/>
      <c r="M266" s="129"/>
      <c r="N266" s="30"/>
      <c r="O266" s="127"/>
      <c r="P266" s="28"/>
      <c r="Q266" s="33"/>
      <c r="R266" s="33"/>
      <c r="S266" s="28"/>
      <c r="T266" s="36"/>
      <c r="AA266" s="43"/>
      <c r="AB266" s="43"/>
    </row>
    <row r="267" spans="1:28" s="17" customFormat="1" ht="12.75" customHeight="1" x14ac:dyDescent="0.2">
      <c r="A267" s="128"/>
      <c r="B267" s="128"/>
      <c r="C267" s="128"/>
      <c r="D267" s="28"/>
      <c r="E267" s="134"/>
      <c r="F267" s="134"/>
      <c r="G267" s="182"/>
      <c r="H267" s="134"/>
      <c r="I267" s="134"/>
      <c r="J267" s="134"/>
      <c r="K267" s="132"/>
      <c r="L267" s="30"/>
      <c r="M267" s="130"/>
      <c r="N267" s="30"/>
      <c r="O267" s="128"/>
      <c r="P267" s="35"/>
      <c r="Q267" s="33"/>
      <c r="R267" s="60"/>
      <c r="S267" s="35"/>
      <c r="T267" s="36"/>
      <c r="AA267" s="43"/>
      <c r="AB267" s="43"/>
    </row>
    <row r="268" spans="1:28" s="17" customFormat="1" ht="12.75" customHeight="1" x14ac:dyDescent="0.2">
      <c r="A268" s="127" t="s">
        <v>1399</v>
      </c>
      <c r="B268" s="127"/>
      <c r="C268" s="127"/>
      <c r="D268" s="28"/>
      <c r="E268" s="133"/>
      <c r="F268" s="133"/>
      <c r="G268" s="181"/>
      <c r="H268" s="133"/>
      <c r="I268" s="133"/>
      <c r="J268" s="133"/>
      <c r="K268" s="131"/>
      <c r="L268" s="30"/>
      <c r="M268" s="129"/>
      <c r="N268" s="30"/>
      <c r="O268" s="127"/>
      <c r="P268" s="28"/>
      <c r="Q268" s="33"/>
      <c r="R268" s="60"/>
      <c r="S268" s="35"/>
      <c r="T268" s="36"/>
      <c r="AA268" s="43"/>
      <c r="AB268" s="43"/>
    </row>
    <row r="269" spans="1:28" s="17" customFormat="1" ht="15" x14ac:dyDescent="0.2">
      <c r="A269" s="128"/>
      <c r="B269" s="128"/>
      <c r="C269" s="128"/>
      <c r="D269" s="28"/>
      <c r="E269" s="134"/>
      <c r="F269" s="134"/>
      <c r="G269" s="182"/>
      <c r="H269" s="134"/>
      <c r="I269" s="134"/>
      <c r="J269" s="134"/>
      <c r="K269" s="132"/>
      <c r="L269" s="30"/>
      <c r="M269" s="130"/>
      <c r="N269" s="30"/>
      <c r="O269" s="128"/>
      <c r="P269" s="35"/>
      <c r="Q269" s="33"/>
      <c r="R269" s="60"/>
      <c r="S269" s="35"/>
      <c r="T269" s="36"/>
      <c r="AA269" s="43"/>
      <c r="AB269" s="43"/>
    </row>
    <row r="270" spans="1:28" s="17" customFormat="1" ht="15" customHeight="1" x14ac:dyDescent="0.2">
      <c r="A270" s="127" t="s">
        <v>1400</v>
      </c>
      <c r="B270" s="127"/>
      <c r="C270" s="127"/>
      <c r="D270" s="28"/>
      <c r="E270" s="133"/>
      <c r="F270" s="133"/>
      <c r="G270" s="179"/>
      <c r="H270" s="133"/>
      <c r="I270" s="133"/>
      <c r="J270" s="133"/>
      <c r="K270" s="131"/>
      <c r="L270" s="30"/>
      <c r="M270" s="129"/>
      <c r="N270" s="30"/>
      <c r="O270" s="127"/>
      <c r="P270" s="28"/>
      <c r="Q270" s="33"/>
      <c r="R270" s="60"/>
      <c r="S270" s="35"/>
      <c r="T270" s="36"/>
      <c r="AA270" s="43"/>
      <c r="AB270" s="43"/>
    </row>
    <row r="271" spans="1:28" s="17" customFormat="1" ht="15" x14ac:dyDescent="0.2">
      <c r="A271" s="128"/>
      <c r="B271" s="128"/>
      <c r="C271" s="128"/>
      <c r="D271" s="28"/>
      <c r="E271" s="134"/>
      <c r="F271" s="134"/>
      <c r="G271" s="180"/>
      <c r="H271" s="134"/>
      <c r="I271" s="134"/>
      <c r="J271" s="134"/>
      <c r="K271" s="132"/>
      <c r="L271" s="30"/>
      <c r="M271" s="130"/>
      <c r="N271" s="30"/>
      <c r="O271" s="128"/>
      <c r="P271" s="35"/>
      <c r="Q271" s="33"/>
      <c r="R271" s="60"/>
      <c r="S271" s="35"/>
      <c r="T271" s="36"/>
      <c r="AA271" s="43"/>
      <c r="AB271" s="43"/>
    </row>
    <row r="272" spans="1:28" s="17" customFormat="1" ht="15" customHeight="1" x14ac:dyDescent="0.2">
      <c r="A272" s="127" t="s">
        <v>1401</v>
      </c>
      <c r="B272" s="127"/>
      <c r="C272" s="127"/>
      <c r="D272" s="28"/>
      <c r="E272" s="133"/>
      <c r="F272" s="133"/>
      <c r="G272" s="181"/>
      <c r="H272" s="133"/>
      <c r="I272" s="133"/>
      <c r="J272" s="133"/>
      <c r="K272" s="131"/>
      <c r="L272" s="30"/>
      <c r="M272" s="129"/>
      <c r="N272" s="30"/>
      <c r="O272" s="127"/>
      <c r="P272" s="28"/>
      <c r="Q272" s="33"/>
      <c r="R272" s="33"/>
      <c r="S272" s="28"/>
      <c r="T272" s="36"/>
      <c r="AA272" s="43"/>
      <c r="AB272" s="43"/>
    </row>
    <row r="273" spans="1:28" s="17" customFormat="1" ht="12.75" customHeight="1" x14ac:dyDescent="0.2">
      <c r="A273" s="128"/>
      <c r="B273" s="128"/>
      <c r="C273" s="128"/>
      <c r="D273" s="28"/>
      <c r="E273" s="134"/>
      <c r="F273" s="134"/>
      <c r="G273" s="182"/>
      <c r="H273" s="134"/>
      <c r="I273" s="134"/>
      <c r="J273" s="134"/>
      <c r="K273" s="132"/>
      <c r="L273" s="30"/>
      <c r="M273" s="130"/>
      <c r="N273" s="30"/>
      <c r="O273" s="128"/>
      <c r="P273" s="35"/>
      <c r="Q273" s="33"/>
      <c r="R273" s="60"/>
      <c r="S273" s="35"/>
      <c r="T273" s="36"/>
      <c r="AA273" s="43"/>
      <c r="AB273" s="43"/>
    </row>
    <row r="274" spans="1:28" s="17" customFormat="1" ht="12.75" customHeight="1" x14ac:dyDescent="0.2">
      <c r="A274" s="127" t="s">
        <v>1402</v>
      </c>
      <c r="B274" s="127"/>
      <c r="C274" s="127"/>
      <c r="D274" s="28"/>
      <c r="E274" s="133"/>
      <c r="F274" s="133"/>
      <c r="G274" s="181"/>
      <c r="H274" s="133"/>
      <c r="I274" s="133"/>
      <c r="J274" s="133"/>
      <c r="K274" s="131"/>
      <c r="L274" s="30"/>
      <c r="M274" s="129"/>
      <c r="N274" s="30"/>
      <c r="O274" s="127"/>
      <c r="P274" s="28"/>
      <c r="Q274" s="33"/>
      <c r="R274" s="60"/>
      <c r="S274" s="35"/>
      <c r="T274" s="36"/>
      <c r="AA274" s="43"/>
      <c r="AB274" s="43"/>
    </row>
    <row r="275" spans="1:28" s="17" customFormat="1" ht="15" x14ac:dyDescent="0.2">
      <c r="A275" s="128"/>
      <c r="B275" s="128"/>
      <c r="C275" s="128"/>
      <c r="D275" s="28"/>
      <c r="E275" s="134"/>
      <c r="F275" s="134"/>
      <c r="G275" s="182"/>
      <c r="H275" s="134"/>
      <c r="I275" s="134"/>
      <c r="J275" s="134"/>
      <c r="K275" s="132"/>
      <c r="L275" s="30"/>
      <c r="M275" s="130"/>
      <c r="N275" s="30"/>
      <c r="O275" s="128"/>
      <c r="P275" s="35"/>
      <c r="Q275" s="33"/>
      <c r="R275" s="60"/>
      <c r="S275" s="35"/>
      <c r="T275" s="36"/>
      <c r="AA275" s="43"/>
      <c r="AB275" s="43"/>
    </row>
    <row r="276" spans="1:28" s="17" customFormat="1" ht="15" customHeight="1" x14ac:dyDescent="0.2">
      <c r="A276" s="127" t="s">
        <v>1403</v>
      </c>
      <c r="B276" s="127"/>
      <c r="C276" s="127"/>
      <c r="D276" s="28"/>
      <c r="E276" s="133"/>
      <c r="F276" s="133"/>
      <c r="G276" s="181"/>
      <c r="H276" s="133"/>
      <c r="I276" s="133"/>
      <c r="J276" s="133"/>
      <c r="K276" s="131"/>
      <c r="L276" s="30"/>
      <c r="M276" s="129"/>
      <c r="N276" s="30"/>
      <c r="O276" s="127"/>
      <c r="P276" s="28"/>
      <c r="Q276" s="33"/>
      <c r="R276" s="60"/>
      <c r="S276" s="35"/>
      <c r="T276" s="36"/>
      <c r="AA276" s="43"/>
      <c r="AB276" s="43"/>
    </row>
    <row r="277" spans="1:28" s="17" customFormat="1" ht="15" x14ac:dyDescent="0.2">
      <c r="A277" s="128"/>
      <c r="B277" s="128"/>
      <c r="C277" s="128"/>
      <c r="D277" s="28"/>
      <c r="E277" s="134"/>
      <c r="F277" s="134"/>
      <c r="G277" s="182"/>
      <c r="H277" s="134"/>
      <c r="I277" s="134"/>
      <c r="J277" s="134"/>
      <c r="K277" s="132"/>
      <c r="L277" s="30"/>
      <c r="M277" s="130"/>
      <c r="N277" s="30"/>
      <c r="O277" s="128"/>
      <c r="P277" s="35"/>
      <c r="Q277" s="33"/>
      <c r="R277" s="60"/>
      <c r="S277" s="35"/>
      <c r="T277" s="36"/>
      <c r="AA277" s="43"/>
      <c r="AB277" s="43"/>
    </row>
    <row r="278" spans="1:28" s="17" customFormat="1" ht="15" customHeight="1" x14ac:dyDescent="0.2">
      <c r="A278" s="127" t="s">
        <v>1404</v>
      </c>
      <c r="B278" s="127"/>
      <c r="C278" s="127"/>
      <c r="D278" s="28"/>
      <c r="E278" s="133"/>
      <c r="F278" s="133"/>
      <c r="G278" s="181"/>
      <c r="H278" s="133"/>
      <c r="I278" s="133"/>
      <c r="J278" s="133"/>
      <c r="K278" s="131"/>
      <c r="L278" s="30"/>
      <c r="M278" s="129"/>
      <c r="N278" s="30"/>
      <c r="O278" s="127"/>
      <c r="P278" s="28"/>
      <c r="Q278" s="33"/>
      <c r="R278" s="33"/>
      <c r="S278" s="28"/>
      <c r="T278" s="36"/>
      <c r="AA278" s="43"/>
      <c r="AB278" s="43"/>
    </row>
    <row r="279" spans="1:28" s="17" customFormat="1" ht="12.75" customHeight="1" x14ac:dyDescent="0.2">
      <c r="A279" s="128"/>
      <c r="B279" s="128"/>
      <c r="C279" s="128"/>
      <c r="D279" s="28"/>
      <c r="E279" s="134"/>
      <c r="F279" s="134"/>
      <c r="G279" s="182"/>
      <c r="H279" s="134"/>
      <c r="I279" s="134"/>
      <c r="J279" s="134"/>
      <c r="K279" s="132"/>
      <c r="L279" s="30"/>
      <c r="M279" s="130"/>
      <c r="N279" s="30"/>
      <c r="O279" s="128"/>
      <c r="P279" s="35"/>
      <c r="Q279" s="33"/>
      <c r="R279" s="60"/>
      <c r="S279" s="35"/>
      <c r="T279" s="36"/>
      <c r="AA279" s="43"/>
      <c r="AB279" s="43"/>
    </row>
    <row r="280" spans="1:28" s="17" customFormat="1" ht="12.75" customHeight="1" x14ac:dyDescent="0.2">
      <c r="A280" s="127" t="s">
        <v>1405</v>
      </c>
      <c r="B280" s="127"/>
      <c r="C280" s="127"/>
      <c r="D280" s="28"/>
      <c r="E280" s="133"/>
      <c r="F280" s="133"/>
      <c r="G280" s="181"/>
      <c r="H280" s="133"/>
      <c r="I280" s="133"/>
      <c r="J280" s="133"/>
      <c r="K280" s="131"/>
      <c r="L280" s="30"/>
      <c r="M280" s="129"/>
      <c r="N280" s="30"/>
      <c r="O280" s="127"/>
      <c r="P280" s="28"/>
      <c r="Q280" s="33"/>
      <c r="R280" s="60"/>
      <c r="S280" s="35"/>
      <c r="T280" s="36"/>
      <c r="AA280" s="43"/>
      <c r="AB280" s="43"/>
    </row>
    <row r="281" spans="1:28" s="17" customFormat="1" ht="15" x14ac:dyDescent="0.2">
      <c r="A281" s="128"/>
      <c r="B281" s="128"/>
      <c r="C281" s="128"/>
      <c r="D281" s="28"/>
      <c r="E281" s="134"/>
      <c r="F281" s="134"/>
      <c r="G281" s="182"/>
      <c r="H281" s="134"/>
      <c r="I281" s="134"/>
      <c r="J281" s="134"/>
      <c r="K281" s="132"/>
      <c r="L281" s="30"/>
      <c r="M281" s="130"/>
      <c r="N281" s="30"/>
      <c r="O281" s="128"/>
      <c r="P281" s="35"/>
      <c r="Q281" s="33"/>
      <c r="R281" s="60"/>
      <c r="S281" s="35"/>
      <c r="T281" s="36"/>
      <c r="AA281" s="43"/>
      <c r="AB281" s="43"/>
    </row>
    <row r="282" spans="1:28" s="17" customFormat="1" ht="15" customHeight="1" x14ac:dyDescent="0.2">
      <c r="A282" s="127" t="s">
        <v>1406</v>
      </c>
      <c r="B282" s="127"/>
      <c r="C282" s="127"/>
      <c r="D282" s="28"/>
      <c r="E282" s="133"/>
      <c r="F282" s="133"/>
      <c r="G282" s="179"/>
      <c r="H282" s="133"/>
      <c r="I282" s="133"/>
      <c r="J282" s="133"/>
      <c r="K282" s="131"/>
      <c r="L282" s="30"/>
      <c r="M282" s="129"/>
      <c r="N282" s="30"/>
      <c r="O282" s="127"/>
      <c r="P282" s="28"/>
      <c r="Q282" s="33"/>
      <c r="R282" s="60"/>
      <c r="S282" s="35"/>
      <c r="T282" s="36"/>
      <c r="AA282" s="43"/>
      <c r="AB282" s="43"/>
    </row>
    <row r="283" spans="1:28" s="17" customFormat="1" ht="15" x14ac:dyDescent="0.2">
      <c r="A283" s="128"/>
      <c r="B283" s="128"/>
      <c r="C283" s="128"/>
      <c r="D283" s="28"/>
      <c r="E283" s="134"/>
      <c r="F283" s="134"/>
      <c r="G283" s="180"/>
      <c r="H283" s="134"/>
      <c r="I283" s="134"/>
      <c r="J283" s="134"/>
      <c r="K283" s="132"/>
      <c r="L283" s="30"/>
      <c r="M283" s="130"/>
      <c r="N283" s="30"/>
      <c r="O283" s="128"/>
      <c r="P283" s="35"/>
      <c r="Q283" s="33"/>
      <c r="R283" s="60"/>
      <c r="S283" s="35"/>
      <c r="T283" s="36"/>
      <c r="AA283" s="43"/>
      <c r="AB283" s="43"/>
    </row>
    <row r="284" spans="1:28" s="17" customFormat="1" ht="12.75" customHeight="1" x14ac:dyDescent="0.2">
      <c r="A284" s="127" t="s">
        <v>1407</v>
      </c>
      <c r="B284" s="127"/>
      <c r="C284" s="127"/>
      <c r="D284" s="28"/>
      <c r="E284" s="133"/>
      <c r="F284" s="133"/>
      <c r="G284" s="179"/>
      <c r="H284" s="133"/>
      <c r="I284" s="133"/>
      <c r="J284" s="133"/>
      <c r="K284" s="131"/>
      <c r="L284" s="30"/>
      <c r="M284" s="129"/>
      <c r="N284" s="30"/>
      <c r="O284" s="127"/>
      <c r="P284" s="28"/>
      <c r="Q284" s="33"/>
      <c r="R284" s="60"/>
      <c r="S284" s="35"/>
      <c r="T284" s="36"/>
      <c r="AA284" s="43"/>
      <c r="AB284" s="43"/>
    </row>
    <row r="285" spans="1:28" s="17" customFormat="1" ht="15" x14ac:dyDescent="0.2">
      <c r="A285" s="128"/>
      <c r="B285" s="128"/>
      <c r="C285" s="128"/>
      <c r="D285" s="28"/>
      <c r="E285" s="134"/>
      <c r="F285" s="134"/>
      <c r="G285" s="180"/>
      <c r="H285" s="134"/>
      <c r="I285" s="134"/>
      <c r="J285" s="134"/>
      <c r="K285" s="132"/>
      <c r="L285" s="30"/>
      <c r="M285" s="130"/>
      <c r="N285" s="30"/>
      <c r="O285" s="128"/>
      <c r="P285" s="35"/>
      <c r="Q285" s="33"/>
      <c r="R285" s="60"/>
      <c r="S285" s="35"/>
      <c r="T285" s="36"/>
      <c r="AA285" s="43"/>
      <c r="AB285" s="43"/>
    </row>
    <row r="286" spans="1:28" s="17" customFormat="1" ht="15" customHeight="1" x14ac:dyDescent="0.2">
      <c r="A286" s="127" t="s">
        <v>1408</v>
      </c>
      <c r="B286" s="127"/>
      <c r="C286" s="127"/>
      <c r="D286" s="28"/>
      <c r="E286" s="133"/>
      <c r="F286" s="133"/>
      <c r="G286" s="179"/>
      <c r="H286" s="133"/>
      <c r="I286" s="133"/>
      <c r="J286" s="133"/>
      <c r="K286" s="131"/>
      <c r="L286" s="30"/>
      <c r="M286" s="129"/>
      <c r="N286" s="30"/>
      <c r="O286" s="127"/>
      <c r="P286" s="28"/>
      <c r="Q286" s="33"/>
      <c r="R286" s="60"/>
      <c r="S286" s="35"/>
      <c r="T286" s="36"/>
      <c r="AA286" s="43"/>
      <c r="AB286" s="43"/>
    </row>
    <row r="287" spans="1:28" s="17" customFormat="1" ht="15" x14ac:dyDescent="0.2">
      <c r="A287" s="128"/>
      <c r="B287" s="128"/>
      <c r="C287" s="128"/>
      <c r="D287" s="28"/>
      <c r="E287" s="134"/>
      <c r="F287" s="134"/>
      <c r="G287" s="180"/>
      <c r="H287" s="134"/>
      <c r="I287" s="134"/>
      <c r="J287" s="134"/>
      <c r="K287" s="132"/>
      <c r="L287" s="30"/>
      <c r="M287" s="130"/>
      <c r="N287" s="30"/>
      <c r="O287" s="128"/>
      <c r="P287" s="35"/>
      <c r="Q287" s="33"/>
      <c r="R287" s="60"/>
      <c r="S287" s="35"/>
      <c r="T287" s="36"/>
      <c r="AA287" s="43"/>
      <c r="AB287" s="43"/>
    </row>
    <row r="288" spans="1:28" s="17" customFormat="1" ht="15" customHeight="1" x14ac:dyDescent="0.2">
      <c r="A288" s="127" t="s">
        <v>1409</v>
      </c>
      <c r="B288" s="127"/>
      <c r="C288" s="127"/>
      <c r="D288" s="28"/>
      <c r="E288" s="133"/>
      <c r="F288" s="133"/>
      <c r="G288" s="179"/>
      <c r="H288" s="133"/>
      <c r="I288" s="133"/>
      <c r="J288" s="133"/>
      <c r="K288" s="131"/>
      <c r="L288" s="30"/>
      <c r="M288" s="129"/>
      <c r="N288" s="30"/>
      <c r="O288" s="127"/>
      <c r="P288" s="28"/>
      <c r="Q288" s="33"/>
      <c r="R288" s="33"/>
      <c r="S288" s="28"/>
      <c r="T288" s="36"/>
      <c r="AA288" s="43"/>
      <c r="AB288" s="43"/>
    </row>
    <row r="289" spans="1:28" s="17" customFormat="1" ht="12.75" customHeight="1" x14ac:dyDescent="0.2">
      <c r="A289" s="128"/>
      <c r="B289" s="128"/>
      <c r="C289" s="128"/>
      <c r="D289" s="28"/>
      <c r="E289" s="134"/>
      <c r="F289" s="134"/>
      <c r="G289" s="180"/>
      <c r="H289" s="134"/>
      <c r="I289" s="134"/>
      <c r="J289" s="134"/>
      <c r="K289" s="132"/>
      <c r="L289" s="30"/>
      <c r="M289" s="130"/>
      <c r="N289" s="30"/>
      <c r="O289" s="128"/>
      <c r="P289" s="35"/>
      <c r="Q289" s="33"/>
      <c r="R289" s="60"/>
      <c r="S289" s="35"/>
      <c r="T289" s="36"/>
      <c r="AA289" s="43"/>
      <c r="AB289" s="43"/>
    </row>
    <row r="290" spans="1:28" s="17" customFormat="1" ht="12.75" customHeight="1" x14ac:dyDescent="0.2">
      <c r="A290" s="127" t="s">
        <v>1410</v>
      </c>
      <c r="B290" s="127"/>
      <c r="C290" s="127"/>
      <c r="D290" s="28"/>
      <c r="E290" s="133"/>
      <c r="F290" s="133"/>
      <c r="G290" s="179"/>
      <c r="H290" s="133"/>
      <c r="I290" s="133"/>
      <c r="J290" s="133"/>
      <c r="K290" s="131"/>
      <c r="L290" s="30"/>
      <c r="M290" s="129"/>
      <c r="N290" s="30"/>
      <c r="O290" s="127"/>
      <c r="P290" s="28"/>
      <c r="Q290" s="33"/>
      <c r="R290" s="60"/>
      <c r="S290" s="35"/>
      <c r="T290" s="36"/>
      <c r="AA290" s="43"/>
      <c r="AB290" s="43"/>
    </row>
    <row r="291" spans="1:28" s="17" customFormat="1" ht="15" x14ac:dyDescent="0.2">
      <c r="A291" s="128"/>
      <c r="B291" s="128"/>
      <c r="C291" s="128"/>
      <c r="D291" s="28"/>
      <c r="E291" s="134"/>
      <c r="F291" s="134"/>
      <c r="G291" s="180"/>
      <c r="H291" s="134"/>
      <c r="I291" s="134"/>
      <c r="J291" s="134"/>
      <c r="K291" s="132"/>
      <c r="L291" s="30"/>
      <c r="M291" s="130"/>
      <c r="N291" s="30"/>
      <c r="O291" s="128"/>
      <c r="P291" s="35"/>
      <c r="Q291" s="33"/>
      <c r="R291" s="60"/>
      <c r="S291" s="35"/>
      <c r="T291" s="36"/>
      <c r="AA291" s="43"/>
      <c r="AB291" s="43"/>
    </row>
    <row r="292" spans="1:28" s="17" customFormat="1" ht="15" customHeight="1" x14ac:dyDescent="0.2">
      <c r="A292" s="127" t="s">
        <v>1411</v>
      </c>
      <c r="B292" s="127"/>
      <c r="C292" s="127"/>
      <c r="D292" s="28"/>
      <c r="E292" s="133"/>
      <c r="F292" s="133"/>
      <c r="G292" s="179"/>
      <c r="H292" s="133"/>
      <c r="I292" s="133"/>
      <c r="J292" s="133"/>
      <c r="K292" s="131"/>
      <c r="L292" s="30"/>
      <c r="M292" s="129"/>
      <c r="N292" s="30"/>
      <c r="O292" s="127"/>
      <c r="P292" s="28"/>
      <c r="Q292" s="33"/>
      <c r="R292" s="60"/>
      <c r="S292" s="35"/>
      <c r="T292" s="36"/>
      <c r="AA292" s="43"/>
      <c r="AB292" s="43"/>
    </row>
    <row r="293" spans="1:28" s="17" customFormat="1" ht="15" x14ac:dyDescent="0.2">
      <c r="A293" s="128"/>
      <c r="B293" s="128"/>
      <c r="C293" s="128"/>
      <c r="D293" s="28"/>
      <c r="E293" s="134"/>
      <c r="F293" s="134"/>
      <c r="G293" s="180"/>
      <c r="H293" s="134"/>
      <c r="I293" s="134"/>
      <c r="J293" s="134"/>
      <c r="K293" s="132"/>
      <c r="L293" s="30"/>
      <c r="M293" s="130"/>
      <c r="N293" s="30"/>
      <c r="O293" s="128"/>
      <c r="P293" s="35"/>
      <c r="Q293" s="33"/>
      <c r="R293" s="60"/>
      <c r="S293" s="35"/>
      <c r="T293" s="36"/>
      <c r="AA293" s="43"/>
      <c r="AB293" s="43"/>
    </row>
    <row r="294" spans="1:28" s="17" customFormat="1" ht="15" customHeight="1" x14ac:dyDescent="0.2">
      <c r="A294" s="127" t="s">
        <v>1412</v>
      </c>
      <c r="B294" s="127"/>
      <c r="C294" s="127"/>
      <c r="D294" s="28"/>
      <c r="E294" s="133"/>
      <c r="F294" s="133"/>
      <c r="G294" s="179"/>
      <c r="H294" s="133"/>
      <c r="I294" s="133"/>
      <c r="J294" s="133"/>
      <c r="K294" s="131"/>
      <c r="L294" s="30"/>
      <c r="M294" s="129"/>
      <c r="N294" s="30"/>
      <c r="O294" s="127"/>
      <c r="P294" s="28"/>
      <c r="Q294" s="33"/>
      <c r="R294" s="33"/>
      <c r="S294" s="28"/>
      <c r="T294" s="36"/>
      <c r="AA294" s="43"/>
      <c r="AB294" s="43"/>
    </row>
    <row r="295" spans="1:28" s="17" customFormat="1" ht="12.75" customHeight="1" x14ac:dyDescent="0.2">
      <c r="A295" s="128"/>
      <c r="B295" s="128"/>
      <c r="C295" s="128"/>
      <c r="D295" s="28"/>
      <c r="E295" s="134"/>
      <c r="F295" s="134"/>
      <c r="G295" s="180"/>
      <c r="H295" s="134"/>
      <c r="I295" s="134"/>
      <c r="J295" s="134"/>
      <c r="K295" s="132"/>
      <c r="L295" s="30"/>
      <c r="M295" s="130"/>
      <c r="N295" s="30"/>
      <c r="O295" s="128"/>
      <c r="P295" s="35"/>
      <c r="Q295" s="33"/>
      <c r="R295" s="60"/>
      <c r="S295" s="35"/>
      <c r="T295" s="36"/>
      <c r="AA295" s="43"/>
      <c r="AB295" s="43"/>
    </row>
    <row r="296" spans="1:28" s="17" customFormat="1" ht="12.75" customHeight="1" x14ac:dyDescent="0.2">
      <c r="A296" s="127" t="s">
        <v>1413</v>
      </c>
      <c r="B296" s="127"/>
      <c r="C296" s="127"/>
      <c r="D296" s="28"/>
      <c r="E296" s="133"/>
      <c r="F296" s="133"/>
      <c r="G296" s="179"/>
      <c r="H296" s="133"/>
      <c r="I296" s="133"/>
      <c r="J296" s="133"/>
      <c r="K296" s="131"/>
      <c r="L296" s="30"/>
      <c r="M296" s="129"/>
      <c r="N296" s="30"/>
      <c r="O296" s="127"/>
      <c r="P296" s="28"/>
      <c r="Q296" s="33"/>
      <c r="R296" s="60"/>
      <c r="S296" s="35"/>
      <c r="T296" s="36"/>
      <c r="AA296" s="43"/>
      <c r="AB296" s="43"/>
    </row>
    <row r="297" spans="1:28" s="17" customFormat="1" ht="15" x14ac:dyDescent="0.2">
      <c r="A297" s="128"/>
      <c r="B297" s="128"/>
      <c r="C297" s="128"/>
      <c r="D297" s="28"/>
      <c r="E297" s="134"/>
      <c r="F297" s="134"/>
      <c r="G297" s="180"/>
      <c r="H297" s="134"/>
      <c r="I297" s="134"/>
      <c r="J297" s="134"/>
      <c r="K297" s="132"/>
      <c r="L297" s="30"/>
      <c r="M297" s="130"/>
      <c r="N297" s="30"/>
      <c r="O297" s="128"/>
      <c r="P297" s="35"/>
      <c r="Q297" s="33"/>
      <c r="R297" s="60"/>
      <c r="S297" s="35"/>
      <c r="T297" s="36"/>
      <c r="AA297" s="43"/>
      <c r="AB297" s="43"/>
    </row>
    <row r="298" spans="1:28" s="17" customFormat="1" ht="15" customHeight="1" x14ac:dyDescent="0.2">
      <c r="A298" s="127" t="s">
        <v>1414</v>
      </c>
      <c r="B298" s="127"/>
      <c r="C298" s="127"/>
      <c r="D298" s="28"/>
      <c r="E298" s="133"/>
      <c r="F298" s="133"/>
      <c r="G298" s="179"/>
      <c r="H298" s="133"/>
      <c r="I298" s="133"/>
      <c r="J298" s="133"/>
      <c r="K298" s="131"/>
      <c r="L298" s="30"/>
      <c r="M298" s="129"/>
      <c r="N298" s="30"/>
      <c r="O298" s="127"/>
      <c r="P298" s="28"/>
      <c r="Q298" s="33"/>
      <c r="R298" s="60"/>
      <c r="S298" s="35"/>
      <c r="T298" s="36"/>
      <c r="AA298" s="43"/>
      <c r="AB298" s="43"/>
    </row>
    <row r="299" spans="1:28" s="17" customFormat="1" ht="15" x14ac:dyDescent="0.2">
      <c r="A299" s="128"/>
      <c r="B299" s="128"/>
      <c r="C299" s="128"/>
      <c r="D299" s="28"/>
      <c r="E299" s="134"/>
      <c r="F299" s="134"/>
      <c r="G299" s="180"/>
      <c r="H299" s="134"/>
      <c r="I299" s="134"/>
      <c r="J299" s="134"/>
      <c r="K299" s="132"/>
      <c r="L299" s="30"/>
      <c r="M299" s="130"/>
      <c r="N299" s="30"/>
      <c r="O299" s="128"/>
      <c r="P299" s="35"/>
      <c r="Q299" s="33"/>
      <c r="R299" s="60"/>
      <c r="S299" s="35"/>
      <c r="T299" s="36"/>
      <c r="AA299" s="43"/>
      <c r="AB299" s="43"/>
    </row>
    <row r="300" spans="1:28" s="17" customFormat="1" ht="15" customHeight="1" x14ac:dyDescent="0.2">
      <c r="A300" s="127" t="s">
        <v>1415</v>
      </c>
      <c r="B300" s="127"/>
      <c r="C300" s="127"/>
      <c r="D300" s="28"/>
      <c r="E300" s="133"/>
      <c r="F300" s="133"/>
      <c r="G300" s="181"/>
      <c r="H300" s="133"/>
      <c r="I300" s="133"/>
      <c r="J300" s="133"/>
      <c r="K300" s="131"/>
      <c r="L300" s="30"/>
      <c r="M300" s="129"/>
      <c r="N300" s="30"/>
      <c r="O300" s="127"/>
      <c r="P300" s="28"/>
      <c r="Q300" s="33"/>
      <c r="R300" s="33"/>
      <c r="S300" s="28"/>
      <c r="T300" s="36"/>
      <c r="AA300" s="43"/>
      <c r="AB300" s="43"/>
    </row>
    <row r="301" spans="1:28" s="17" customFormat="1" ht="12.75" customHeight="1" x14ac:dyDescent="0.2">
      <c r="A301" s="128"/>
      <c r="B301" s="128"/>
      <c r="C301" s="128"/>
      <c r="D301" s="28"/>
      <c r="E301" s="134"/>
      <c r="F301" s="134"/>
      <c r="G301" s="182"/>
      <c r="H301" s="134"/>
      <c r="I301" s="134"/>
      <c r="J301" s="134"/>
      <c r="K301" s="132"/>
      <c r="L301" s="30"/>
      <c r="M301" s="130"/>
      <c r="N301" s="30"/>
      <c r="O301" s="128"/>
      <c r="P301" s="35"/>
      <c r="Q301" s="33"/>
      <c r="R301" s="60"/>
      <c r="S301" s="35"/>
      <c r="T301" s="36"/>
      <c r="AA301" s="43"/>
      <c r="AB301" s="43"/>
    </row>
    <row r="302" spans="1:28" s="17" customFormat="1" ht="12.75" customHeight="1" x14ac:dyDescent="0.2">
      <c r="A302" s="127" t="s">
        <v>1416</v>
      </c>
      <c r="B302" s="127"/>
      <c r="C302" s="127"/>
      <c r="D302" s="28"/>
      <c r="E302" s="133"/>
      <c r="F302" s="133"/>
      <c r="G302" s="181"/>
      <c r="H302" s="133"/>
      <c r="I302" s="133"/>
      <c r="J302" s="133"/>
      <c r="K302" s="131"/>
      <c r="L302" s="30"/>
      <c r="M302" s="129"/>
      <c r="N302" s="30"/>
      <c r="O302" s="127"/>
      <c r="P302" s="28"/>
      <c r="Q302" s="33"/>
      <c r="R302" s="60"/>
      <c r="S302" s="35"/>
      <c r="T302" s="36"/>
      <c r="AA302" s="43"/>
      <c r="AB302" s="43"/>
    </row>
    <row r="303" spans="1:28" s="17" customFormat="1" ht="15" x14ac:dyDescent="0.2">
      <c r="A303" s="128"/>
      <c r="B303" s="128"/>
      <c r="C303" s="128"/>
      <c r="D303" s="28"/>
      <c r="E303" s="134"/>
      <c r="F303" s="134"/>
      <c r="G303" s="182"/>
      <c r="H303" s="134"/>
      <c r="I303" s="134"/>
      <c r="J303" s="134"/>
      <c r="K303" s="132"/>
      <c r="L303" s="30"/>
      <c r="M303" s="130"/>
      <c r="N303" s="30"/>
      <c r="O303" s="128"/>
      <c r="P303" s="35"/>
      <c r="Q303" s="33"/>
      <c r="R303" s="60"/>
      <c r="S303" s="35"/>
      <c r="T303" s="36"/>
      <c r="AA303" s="43"/>
      <c r="AB303" s="43"/>
    </row>
    <row r="304" spans="1:28" s="17" customFormat="1" ht="15" customHeight="1" x14ac:dyDescent="0.2">
      <c r="A304" s="127" t="s">
        <v>1417</v>
      </c>
      <c r="B304" s="127"/>
      <c r="C304" s="127"/>
      <c r="D304" s="28"/>
      <c r="E304" s="133"/>
      <c r="F304" s="133"/>
      <c r="G304" s="181"/>
      <c r="H304" s="133"/>
      <c r="I304" s="133"/>
      <c r="J304" s="133"/>
      <c r="K304" s="131"/>
      <c r="L304" s="30"/>
      <c r="M304" s="129"/>
      <c r="N304" s="30"/>
      <c r="O304" s="127"/>
      <c r="P304" s="28"/>
      <c r="Q304" s="33"/>
      <c r="R304" s="60"/>
      <c r="S304" s="35"/>
      <c r="T304" s="36"/>
      <c r="AA304" s="43"/>
      <c r="AB304" s="43"/>
    </row>
    <row r="305" spans="1:28" s="17" customFormat="1" ht="15" x14ac:dyDescent="0.2">
      <c r="A305" s="128"/>
      <c r="B305" s="128"/>
      <c r="C305" s="128"/>
      <c r="D305" s="28"/>
      <c r="E305" s="134"/>
      <c r="F305" s="134"/>
      <c r="G305" s="182"/>
      <c r="H305" s="134"/>
      <c r="I305" s="134"/>
      <c r="J305" s="134"/>
      <c r="K305" s="132"/>
      <c r="L305" s="30"/>
      <c r="M305" s="130"/>
      <c r="N305" s="30"/>
      <c r="O305" s="128"/>
      <c r="P305" s="35"/>
      <c r="Q305" s="33"/>
      <c r="R305" s="60"/>
      <c r="S305" s="35"/>
      <c r="T305" s="36"/>
      <c r="AA305" s="43"/>
      <c r="AB305" s="43"/>
    </row>
    <row r="306" spans="1:28" s="17" customFormat="1" ht="15" customHeight="1" x14ac:dyDescent="0.2">
      <c r="A306" s="127" t="s">
        <v>1418</v>
      </c>
      <c r="B306" s="127"/>
      <c r="C306" s="127"/>
      <c r="D306" s="28"/>
      <c r="E306" s="133"/>
      <c r="F306" s="133"/>
      <c r="G306" s="181"/>
      <c r="H306" s="133"/>
      <c r="I306" s="133"/>
      <c r="J306" s="133"/>
      <c r="K306" s="131"/>
      <c r="L306" s="30"/>
      <c r="M306" s="129"/>
      <c r="N306" s="30"/>
      <c r="O306" s="127"/>
      <c r="P306" s="28"/>
      <c r="Q306" s="33"/>
      <c r="R306" s="33"/>
      <c r="S306" s="28"/>
      <c r="T306" s="36"/>
      <c r="AA306" s="43"/>
      <c r="AB306" s="43"/>
    </row>
    <row r="307" spans="1:28" s="17" customFormat="1" ht="12.75" customHeight="1" x14ac:dyDescent="0.2">
      <c r="A307" s="128"/>
      <c r="B307" s="128"/>
      <c r="C307" s="128"/>
      <c r="D307" s="28"/>
      <c r="E307" s="134"/>
      <c r="F307" s="134"/>
      <c r="G307" s="182"/>
      <c r="H307" s="134"/>
      <c r="I307" s="134"/>
      <c r="J307" s="134"/>
      <c r="K307" s="132"/>
      <c r="L307" s="30"/>
      <c r="M307" s="130"/>
      <c r="N307" s="30"/>
      <c r="O307" s="128"/>
      <c r="P307" s="35"/>
      <c r="Q307" s="33"/>
      <c r="R307" s="60"/>
      <c r="S307" s="35"/>
      <c r="T307" s="36"/>
      <c r="AA307" s="43"/>
      <c r="AB307" s="43"/>
    </row>
    <row r="308" spans="1:28" s="17" customFormat="1" ht="12.75" customHeight="1" x14ac:dyDescent="0.2">
      <c r="A308" s="127" t="s">
        <v>1419</v>
      </c>
      <c r="B308" s="127"/>
      <c r="C308" s="127"/>
      <c r="D308" s="28"/>
      <c r="E308" s="133"/>
      <c r="F308" s="133"/>
      <c r="G308" s="181"/>
      <c r="H308" s="133"/>
      <c r="I308" s="133"/>
      <c r="J308" s="133"/>
      <c r="K308" s="131"/>
      <c r="L308" s="30"/>
      <c r="M308" s="129"/>
      <c r="N308" s="30"/>
      <c r="O308" s="127"/>
      <c r="P308" s="28"/>
      <c r="Q308" s="33"/>
      <c r="R308" s="60"/>
      <c r="S308" s="35"/>
      <c r="T308" s="36"/>
      <c r="AA308" s="43"/>
      <c r="AB308" s="43"/>
    </row>
    <row r="309" spans="1:28" s="17" customFormat="1" ht="15" x14ac:dyDescent="0.2">
      <c r="A309" s="128"/>
      <c r="B309" s="128"/>
      <c r="C309" s="128"/>
      <c r="D309" s="28"/>
      <c r="E309" s="134"/>
      <c r="F309" s="134"/>
      <c r="G309" s="182"/>
      <c r="H309" s="134"/>
      <c r="I309" s="134"/>
      <c r="J309" s="134"/>
      <c r="K309" s="132"/>
      <c r="L309" s="30"/>
      <c r="M309" s="130"/>
      <c r="N309" s="30"/>
      <c r="O309" s="128"/>
      <c r="P309" s="35"/>
      <c r="Q309" s="33"/>
      <c r="R309" s="60"/>
      <c r="S309" s="35"/>
      <c r="T309" s="36"/>
      <c r="AA309" s="43"/>
      <c r="AB309" s="43"/>
    </row>
    <row r="310" spans="1:28" s="17" customFormat="1" ht="15" customHeight="1" x14ac:dyDescent="0.2">
      <c r="A310" s="127" t="s">
        <v>1420</v>
      </c>
      <c r="B310" s="127"/>
      <c r="C310" s="127"/>
      <c r="D310" s="28"/>
      <c r="E310" s="133"/>
      <c r="F310" s="133"/>
      <c r="G310" s="181"/>
      <c r="H310" s="133"/>
      <c r="I310" s="133"/>
      <c r="J310" s="133"/>
      <c r="K310" s="131"/>
      <c r="L310" s="30"/>
      <c r="M310" s="129"/>
      <c r="N310" s="30"/>
      <c r="O310" s="127"/>
      <c r="P310" s="28"/>
      <c r="Q310" s="33"/>
      <c r="R310" s="60"/>
      <c r="S310" s="35"/>
      <c r="T310" s="36"/>
      <c r="AA310" s="43"/>
      <c r="AB310" s="43"/>
    </row>
    <row r="311" spans="1:28" s="17" customFormat="1" ht="15" x14ac:dyDescent="0.2">
      <c r="A311" s="128"/>
      <c r="B311" s="128"/>
      <c r="C311" s="128"/>
      <c r="D311" s="28"/>
      <c r="E311" s="134"/>
      <c r="F311" s="134"/>
      <c r="G311" s="182"/>
      <c r="H311" s="134"/>
      <c r="I311" s="134"/>
      <c r="J311" s="134"/>
      <c r="K311" s="132"/>
      <c r="L311" s="30"/>
      <c r="M311" s="130"/>
      <c r="N311" s="30"/>
      <c r="O311" s="128"/>
      <c r="P311" s="35"/>
      <c r="Q311" s="33"/>
      <c r="R311" s="60"/>
      <c r="S311" s="35"/>
      <c r="T311" s="36"/>
      <c r="AA311" s="43"/>
      <c r="AB311" s="43"/>
    </row>
    <row r="312" spans="1:28" s="17" customFormat="1" ht="15" customHeight="1" x14ac:dyDescent="0.2">
      <c r="A312" s="127" t="s">
        <v>1421</v>
      </c>
      <c r="B312" s="127"/>
      <c r="C312" s="127"/>
      <c r="D312" s="28"/>
      <c r="E312" s="133"/>
      <c r="F312" s="133"/>
      <c r="G312" s="181"/>
      <c r="H312" s="133"/>
      <c r="I312" s="133"/>
      <c r="J312" s="133"/>
      <c r="K312" s="131"/>
      <c r="L312" s="30"/>
      <c r="M312" s="129"/>
      <c r="N312" s="30"/>
      <c r="O312" s="127"/>
      <c r="P312" s="28"/>
      <c r="Q312" s="33"/>
      <c r="R312" s="33"/>
      <c r="S312" s="28"/>
      <c r="T312" s="36"/>
      <c r="AA312" s="43"/>
      <c r="AB312" s="43"/>
    </row>
    <row r="313" spans="1:28" s="17" customFormat="1" ht="12.75" customHeight="1" x14ac:dyDescent="0.2">
      <c r="A313" s="128"/>
      <c r="B313" s="128"/>
      <c r="C313" s="128"/>
      <c r="D313" s="28"/>
      <c r="E313" s="134"/>
      <c r="F313" s="134"/>
      <c r="G313" s="182"/>
      <c r="H313" s="134"/>
      <c r="I313" s="134"/>
      <c r="J313" s="134"/>
      <c r="K313" s="132"/>
      <c r="L313" s="30"/>
      <c r="M313" s="130"/>
      <c r="N313" s="30"/>
      <c r="O313" s="128"/>
      <c r="P313" s="35"/>
      <c r="Q313" s="33"/>
      <c r="R313" s="60"/>
      <c r="S313" s="35"/>
      <c r="T313" s="36"/>
      <c r="AA313" s="43"/>
      <c r="AB313" s="43"/>
    </row>
    <row r="314" spans="1:28" s="17" customFormat="1" ht="12.75" customHeight="1" x14ac:dyDescent="0.2">
      <c r="A314" s="127" t="s">
        <v>1422</v>
      </c>
      <c r="B314" s="127"/>
      <c r="C314" s="127"/>
      <c r="D314" s="28"/>
      <c r="E314" s="133"/>
      <c r="F314" s="133"/>
      <c r="G314" s="181"/>
      <c r="H314" s="133"/>
      <c r="I314" s="133"/>
      <c r="J314" s="133"/>
      <c r="K314" s="131"/>
      <c r="L314" s="30"/>
      <c r="M314" s="129"/>
      <c r="N314" s="30"/>
      <c r="O314" s="127"/>
      <c r="P314" s="28"/>
      <c r="Q314" s="33"/>
      <c r="R314" s="60"/>
      <c r="S314" s="35"/>
      <c r="T314" s="36"/>
      <c r="AA314" s="43"/>
      <c r="AB314" s="43"/>
    </row>
    <row r="315" spans="1:28" s="17" customFormat="1" ht="15" x14ac:dyDescent="0.2">
      <c r="A315" s="128"/>
      <c r="B315" s="128"/>
      <c r="C315" s="128"/>
      <c r="D315" s="28"/>
      <c r="E315" s="134"/>
      <c r="F315" s="134"/>
      <c r="G315" s="182"/>
      <c r="H315" s="134"/>
      <c r="I315" s="134"/>
      <c r="J315" s="134"/>
      <c r="K315" s="132"/>
      <c r="L315" s="30"/>
      <c r="M315" s="130"/>
      <c r="N315" s="30"/>
      <c r="O315" s="128"/>
      <c r="P315" s="35"/>
      <c r="Q315" s="33"/>
      <c r="R315" s="60"/>
      <c r="S315" s="35"/>
      <c r="T315" s="36"/>
      <c r="AA315" s="43"/>
      <c r="AB315" s="43"/>
    </row>
    <row r="316" spans="1:28" s="17" customFormat="1" ht="15" customHeight="1" x14ac:dyDescent="0.2">
      <c r="A316" s="127" t="s">
        <v>1423</v>
      </c>
      <c r="B316" s="127"/>
      <c r="C316" s="127"/>
      <c r="D316" s="28"/>
      <c r="E316" s="133"/>
      <c r="F316" s="133"/>
      <c r="G316" s="181"/>
      <c r="H316" s="133"/>
      <c r="I316" s="133"/>
      <c r="J316" s="133"/>
      <c r="K316" s="131"/>
      <c r="L316" s="30"/>
      <c r="M316" s="129"/>
      <c r="N316" s="30"/>
      <c r="O316" s="127"/>
      <c r="P316" s="28"/>
      <c r="Q316" s="33"/>
      <c r="R316" s="60"/>
      <c r="S316" s="35"/>
      <c r="T316" s="36"/>
      <c r="AA316" s="43"/>
      <c r="AB316" s="43"/>
    </row>
    <row r="317" spans="1:28" s="17" customFormat="1" ht="15" x14ac:dyDescent="0.2">
      <c r="A317" s="128"/>
      <c r="B317" s="128"/>
      <c r="C317" s="128"/>
      <c r="D317" s="28"/>
      <c r="E317" s="134"/>
      <c r="F317" s="134"/>
      <c r="G317" s="182"/>
      <c r="H317" s="134"/>
      <c r="I317" s="134"/>
      <c r="J317" s="134"/>
      <c r="K317" s="132"/>
      <c r="L317" s="30"/>
      <c r="M317" s="130"/>
      <c r="N317" s="30"/>
      <c r="O317" s="128"/>
      <c r="P317" s="35"/>
      <c r="Q317" s="33"/>
      <c r="R317" s="60"/>
      <c r="S317" s="35"/>
      <c r="T317" s="36"/>
      <c r="AA317" s="43"/>
      <c r="AB317" s="43"/>
    </row>
    <row r="318" spans="1:28" s="17" customFormat="1" ht="15" customHeight="1" x14ac:dyDescent="0.2">
      <c r="A318" s="127" t="s">
        <v>1424</v>
      </c>
      <c r="B318" s="127"/>
      <c r="C318" s="127"/>
      <c r="D318" s="28"/>
      <c r="E318" s="133"/>
      <c r="F318" s="133"/>
      <c r="G318" s="181"/>
      <c r="H318" s="133"/>
      <c r="I318" s="133"/>
      <c r="J318" s="133"/>
      <c r="K318" s="131"/>
      <c r="L318" s="30"/>
      <c r="M318" s="129"/>
      <c r="N318" s="30"/>
      <c r="O318" s="127"/>
      <c r="P318" s="28"/>
      <c r="Q318" s="33"/>
      <c r="R318" s="33"/>
      <c r="S318" s="28"/>
      <c r="T318" s="36"/>
      <c r="AA318" s="43"/>
      <c r="AB318" s="43"/>
    </row>
    <row r="319" spans="1:28" s="17" customFormat="1" ht="12.75" customHeight="1" x14ac:dyDescent="0.2">
      <c r="A319" s="128"/>
      <c r="B319" s="128"/>
      <c r="C319" s="128"/>
      <c r="D319" s="28"/>
      <c r="E319" s="134"/>
      <c r="F319" s="134"/>
      <c r="G319" s="182"/>
      <c r="H319" s="134"/>
      <c r="I319" s="134"/>
      <c r="J319" s="134"/>
      <c r="K319" s="132"/>
      <c r="L319" s="30"/>
      <c r="M319" s="130"/>
      <c r="N319" s="30"/>
      <c r="O319" s="128"/>
      <c r="P319" s="35"/>
      <c r="Q319" s="33"/>
      <c r="R319" s="60"/>
      <c r="S319" s="35"/>
      <c r="T319" s="36"/>
      <c r="AA319" s="43"/>
      <c r="AB319" s="43"/>
    </row>
    <row r="320" spans="1:28" s="17" customFormat="1" ht="12.75" customHeight="1" x14ac:dyDescent="0.2">
      <c r="A320" s="127" t="s">
        <v>1425</v>
      </c>
      <c r="B320" s="127"/>
      <c r="C320" s="127"/>
      <c r="D320" s="28"/>
      <c r="E320" s="133"/>
      <c r="F320" s="133"/>
      <c r="G320" s="181"/>
      <c r="H320" s="133"/>
      <c r="I320" s="133"/>
      <c r="J320" s="133"/>
      <c r="K320" s="131"/>
      <c r="L320" s="30"/>
      <c r="M320" s="129"/>
      <c r="N320" s="30"/>
      <c r="O320" s="127"/>
      <c r="P320" s="28"/>
      <c r="Q320" s="33"/>
      <c r="R320" s="60"/>
      <c r="S320" s="35"/>
      <c r="T320" s="36"/>
      <c r="AA320" s="43"/>
      <c r="AB320" s="43"/>
    </row>
    <row r="321" spans="1:28" s="17" customFormat="1" ht="15" x14ac:dyDescent="0.2">
      <c r="A321" s="128"/>
      <c r="B321" s="128"/>
      <c r="C321" s="128"/>
      <c r="D321" s="28"/>
      <c r="E321" s="134"/>
      <c r="F321" s="134"/>
      <c r="G321" s="182"/>
      <c r="H321" s="134"/>
      <c r="I321" s="134"/>
      <c r="J321" s="134"/>
      <c r="K321" s="132"/>
      <c r="L321" s="30"/>
      <c r="M321" s="130"/>
      <c r="N321" s="30"/>
      <c r="O321" s="128"/>
      <c r="P321" s="35"/>
      <c r="Q321" s="33"/>
      <c r="R321" s="60"/>
      <c r="S321" s="35"/>
      <c r="T321" s="36"/>
      <c r="AA321" s="43"/>
      <c r="AB321" s="43"/>
    </row>
    <row r="322" spans="1:28" s="17" customFormat="1" ht="15" customHeight="1" x14ac:dyDescent="0.2">
      <c r="A322" s="127" t="s">
        <v>1426</v>
      </c>
      <c r="B322" s="127"/>
      <c r="C322" s="127"/>
      <c r="D322" s="28"/>
      <c r="E322" s="133"/>
      <c r="F322" s="133"/>
      <c r="G322" s="181"/>
      <c r="H322" s="133"/>
      <c r="I322" s="133"/>
      <c r="J322" s="133"/>
      <c r="K322" s="131"/>
      <c r="L322" s="30"/>
      <c r="M322" s="129"/>
      <c r="N322" s="30"/>
      <c r="O322" s="127"/>
      <c r="P322" s="28"/>
      <c r="Q322" s="33"/>
      <c r="R322" s="60"/>
      <c r="S322" s="35"/>
      <c r="T322" s="36"/>
      <c r="AA322" s="43"/>
      <c r="AB322" s="43"/>
    </row>
    <row r="323" spans="1:28" s="17" customFormat="1" ht="15" x14ac:dyDescent="0.2">
      <c r="A323" s="128"/>
      <c r="B323" s="185"/>
      <c r="C323" s="128"/>
      <c r="D323" s="28"/>
      <c r="E323" s="134"/>
      <c r="F323" s="134"/>
      <c r="G323" s="182"/>
      <c r="H323" s="134"/>
      <c r="I323" s="134"/>
      <c r="J323" s="134"/>
      <c r="K323" s="132"/>
      <c r="L323" s="30"/>
      <c r="M323" s="130"/>
      <c r="N323" s="30"/>
      <c r="O323" s="128"/>
      <c r="P323" s="35"/>
      <c r="Q323" s="33"/>
      <c r="R323" s="60"/>
      <c r="S323" s="35"/>
      <c r="T323" s="36"/>
      <c r="AA323" s="43"/>
      <c r="AB323" s="43"/>
    </row>
    <row r="324" spans="1:28" s="17" customFormat="1" ht="12.75" customHeight="1" x14ac:dyDescent="0.2">
      <c r="A324" s="127" t="s">
        <v>1427</v>
      </c>
      <c r="B324" s="127"/>
      <c r="C324" s="127"/>
      <c r="D324" s="28"/>
      <c r="E324" s="133"/>
      <c r="F324" s="133"/>
      <c r="G324" s="181"/>
      <c r="H324" s="133"/>
      <c r="I324" s="133"/>
      <c r="J324" s="133"/>
      <c r="K324" s="131"/>
      <c r="L324" s="30"/>
      <c r="M324" s="129"/>
      <c r="N324" s="30"/>
      <c r="O324" s="127"/>
      <c r="P324" s="28"/>
      <c r="Q324" s="33"/>
      <c r="R324" s="60"/>
      <c r="S324" s="35"/>
      <c r="T324" s="36"/>
      <c r="AA324" s="43"/>
      <c r="AB324" s="43"/>
    </row>
    <row r="325" spans="1:28" s="17" customFormat="1" ht="15" x14ac:dyDescent="0.2">
      <c r="A325" s="128"/>
      <c r="B325" s="128"/>
      <c r="C325" s="128"/>
      <c r="D325" s="28"/>
      <c r="E325" s="134"/>
      <c r="F325" s="134"/>
      <c r="G325" s="182"/>
      <c r="H325" s="134"/>
      <c r="I325" s="134"/>
      <c r="J325" s="134"/>
      <c r="K325" s="132"/>
      <c r="L325" s="30"/>
      <c r="M325" s="130"/>
      <c r="N325" s="30"/>
      <c r="O325" s="128"/>
      <c r="P325" s="35"/>
      <c r="Q325" s="33"/>
      <c r="R325" s="60"/>
      <c r="S325" s="35"/>
      <c r="T325" s="36"/>
      <c r="AA325" s="43"/>
      <c r="AB325" s="43"/>
    </row>
    <row r="326" spans="1:28" s="17" customFormat="1" ht="15" customHeight="1" x14ac:dyDescent="0.2">
      <c r="A326" s="127" t="s">
        <v>1428</v>
      </c>
      <c r="B326" s="127"/>
      <c r="C326" s="127"/>
      <c r="D326" s="28"/>
      <c r="E326" s="133"/>
      <c r="F326" s="133"/>
      <c r="G326" s="181"/>
      <c r="H326" s="133"/>
      <c r="I326" s="133"/>
      <c r="J326" s="133"/>
      <c r="K326" s="131"/>
      <c r="L326" s="30"/>
      <c r="M326" s="129"/>
      <c r="N326" s="30"/>
      <c r="O326" s="127"/>
      <c r="P326" s="28"/>
      <c r="Q326" s="33"/>
      <c r="R326" s="60"/>
      <c r="S326" s="35"/>
      <c r="T326" s="36"/>
      <c r="AA326" s="43"/>
      <c r="AB326" s="43"/>
    </row>
    <row r="327" spans="1:28" s="17" customFormat="1" ht="15" x14ac:dyDescent="0.2">
      <c r="A327" s="128"/>
      <c r="B327" s="128"/>
      <c r="C327" s="128"/>
      <c r="D327" s="28"/>
      <c r="E327" s="134"/>
      <c r="F327" s="134"/>
      <c r="G327" s="184"/>
      <c r="H327" s="134"/>
      <c r="I327" s="134"/>
      <c r="J327" s="134"/>
      <c r="K327" s="132"/>
      <c r="L327" s="30"/>
      <c r="M327" s="130"/>
      <c r="N327" s="30"/>
      <c r="O327" s="128"/>
      <c r="P327" s="35"/>
      <c r="Q327" s="33"/>
      <c r="R327" s="60"/>
      <c r="S327" s="35"/>
      <c r="T327" s="36"/>
      <c r="AA327" s="43"/>
      <c r="AB327" s="43"/>
    </row>
    <row r="328" spans="1:28" s="17" customFormat="1" ht="15" customHeight="1" x14ac:dyDescent="0.2">
      <c r="A328" s="127" t="s">
        <v>1429</v>
      </c>
      <c r="B328" s="127"/>
      <c r="C328" s="127"/>
      <c r="D328" s="28"/>
      <c r="E328" s="133"/>
      <c r="F328" s="133"/>
      <c r="G328" s="179"/>
      <c r="H328" s="133"/>
      <c r="I328" s="133"/>
      <c r="J328" s="133"/>
      <c r="K328" s="131"/>
      <c r="L328" s="30"/>
      <c r="M328" s="129"/>
      <c r="N328" s="30"/>
      <c r="O328" s="127"/>
      <c r="P328" s="28"/>
      <c r="Q328" s="33"/>
      <c r="R328" s="33"/>
      <c r="S328" s="28"/>
      <c r="T328" s="36"/>
      <c r="AA328" s="43"/>
      <c r="AB328" s="43"/>
    </row>
    <row r="329" spans="1:28" s="17" customFormat="1" ht="12.75" customHeight="1" x14ac:dyDescent="0.2">
      <c r="A329" s="128"/>
      <c r="B329" s="128"/>
      <c r="C329" s="128"/>
      <c r="D329" s="28"/>
      <c r="E329" s="134"/>
      <c r="F329" s="134"/>
      <c r="G329" s="183"/>
      <c r="H329" s="134"/>
      <c r="I329" s="134"/>
      <c r="J329" s="134"/>
      <c r="K329" s="132"/>
      <c r="L329" s="30"/>
      <c r="M329" s="130"/>
      <c r="N329" s="30"/>
      <c r="O329" s="128"/>
      <c r="P329" s="35"/>
      <c r="Q329" s="33"/>
      <c r="R329" s="60"/>
      <c r="S329" s="35"/>
      <c r="T329" s="36"/>
      <c r="AA329" s="43"/>
      <c r="AB329" s="43"/>
    </row>
    <row r="330" spans="1:28" s="17" customFormat="1" ht="12.75" customHeight="1" x14ac:dyDescent="0.2">
      <c r="A330" s="127" t="s">
        <v>1430</v>
      </c>
      <c r="B330" s="127"/>
      <c r="C330" s="127"/>
      <c r="D330" s="28"/>
      <c r="E330" s="133"/>
      <c r="F330" s="133"/>
      <c r="G330" s="179"/>
      <c r="H330" s="133"/>
      <c r="I330" s="133"/>
      <c r="J330" s="133"/>
      <c r="K330" s="131"/>
      <c r="L330" s="30"/>
      <c r="M330" s="129"/>
      <c r="N330" s="30"/>
      <c r="O330" s="127"/>
      <c r="P330" s="28"/>
      <c r="Q330" s="33"/>
      <c r="R330" s="60"/>
      <c r="S330" s="35"/>
      <c r="T330" s="36"/>
      <c r="AA330" s="43"/>
      <c r="AB330" s="43"/>
    </row>
    <row r="331" spans="1:28" s="17" customFormat="1" ht="15" x14ac:dyDescent="0.2">
      <c r="A331" s="128"/>
      <c r="B331" s="128"/>
      <c r="C331" s="128"/>
      <c r="D331" s="28"/>
      <c r="E331" s="134"/>
      <c r="F331" s="134"/>
      <c r="G331" s="183"/>
      <c r="H331" s="134"/>
      <c r="I331" s="134"/>
      <c r="J331" s="134"/>
      <c r="K331" s="132"/>
      <c r="L331" s="30"/>
      <c r="M331" s="130"/>
      <c r="N331" s="30"/>
      <c r="O331" s="128"/>
      <c r="P331" s="35"/>
      <c r="Q331" s="33"/>
      <c r="R331" s="60"/>
      <c r="S331" s="35"/>
      <c r="T331" s="36"/>
      <c r="AA331" s="43"/>
      <c r="AB331" s="43"/>
    </row>
    <row r="332" spans="1:28" s="17" customFormat="1" ht="15" customHeight="1" x14ac:dyDescent="0.2">
      <c r="A332" s="127" t="s">
        <v>1431</v>
      </c>
      <c r="B332" s="127"/>
      <c r="C332" s="127"/>
      <c r="D332" s="28"/>
      <c r="E332" s="133"/>
      <c r="F332" s="133"/>
      <c r="G332" s="179"/>
      <c r="H332" s="133"/>
      <c r="I332" s="133"/>
      <c r="J332" s="133"/>
      <c r="K332" s="131"/>
      <c r="L332" s="30"/>
      <c r="M332" s="129"/>
      <c r="N332" s="30"/>
      <c r="O332" s="127"/>
      <c r="P332" s="28"/>
      <c r="Q332" s="33"/>
      <c r="R332" s="60"/>
      <c r="S332" s="35"/>
      <c r="T332" s="36"/>
      <c r="AA332" s="43"/>
      <c r="AB332" s="43"/>
    </row>
    <row r="333" spans="1:28" s="17" customFormat="1" ht="15" x14ac:dyDescent="0.2">
      <c r="A333" s="128"/>
      <c r="B333" s="128"/>
      <c r="C333" s="128"/>
      <c r="D333" s="28"/>
      <c r="E333" s="134"/>
      <c r="F333" s="134"/>
      <c r="G333" s="183"/>
      <c r="H333" s="134"/>
      <c r="I333" s="134"/>
      <c r="J333" s="134"/>
      <c r="K333" s="132"/>
      <c r="L333" s="30"/>
      <c r="M333" s="130"/>
      <c r="N333" s="30"/>
      <c r="O333" s="128"/>
      <c r="P333" s="35"/>
      <c r="Q333" s="33"/>
      <c r="R333" s="60"/>
      <c r="S333" s="35"/>
      <c r="T333" s="36"/>
      <c r="AA333" s="43"/>
      <c r="AB333" s="43"/>
    </row>
    <row r="334" spans="1:28" s="17" customFormat="1" ht="15" customHeight="1" x14ac:dyDescent="0.2">
      <c r="A334" s="127" t="s">
        <v>1432</v>
      </c>
      <c r="B334" s="127"/>
      <c r="C334" s="127"/>
      <c r="D334" s="28"/>
      <c r="E334" s="133"/>
      <c r="F334" s="133"/>
      <c r="G334" s="179"/>
      <c r="H334" s="133"/>
      <c r="I334" s="133"/>
      <c r="J334" s="133"/>
      <c r="K334" s="131"/>
      <c r="L334" s="30"/>
      <c r="M334" s="129"/>
      <c r="N334" s="30"/>
      <c r="O334" s="127"/>
      <c r="P334" s="28"/>
      <c r="Q334" s="33"/>
      <c r="R334" s="33"/>
      <c r="S334" s="28"/>
      <c r="T334" s="36"/>
      <c r="AA334" s="43"/>
      <c r="AB334" s="43"/>
    </row>
    <row r="335" spans="1:28" s="17" customFormat="1" ht="12.75" customHeight="1" x14ac:dyDescent="0.2">
      <c r="A335" s="128"/>
      <c r="B335" s="128"/>
      <c r="C335" s="128"/>
      <c r="D335" s="28"/>
      <c r="E335" s="134"/>
      <c r="F335" s="134"/>
      <c r="G335" s="183"/>
      <c r="H335" s="134"/>
      <c r="I335" s="134"/>
      <c r="J335" s="134"/>
      <c r="K335" s="132"/>
      <c r="L335" s="30"/>
      <c r="M335" s="130"/>
      <c r="N335" s="30"/>
      <c r="O335" s="128"/>
      <c r="P335" s="35"/>
      <c r="Q335" s="33"/>
      <c r="R335" s="60"/>
      <c r="S335" s="35"/>
      <c r="T335" s="36"/>
      <c r="AA335" s="43"/>
      <c r="AB335" s="43"/>
    </row>
    <row r="336" spans="1:28" s="17" customFormat="1" ht="12.75" customHeight="1" x14ac:dyDescent="0.2">
      <c r="A336" s="127" t="s">
        <v>1433</v>
      </c>
      <c r="B336" s="127"/>
      <c r="C336" s="127"/>
      <c r="D336" s="28"/>
      <c r="E336" s="133"/>
      <c r="F336" s="133"/>
      <c r="G336" s="179"/>
      <c r="H336" s="133"/>
      <c r="I336" s="133"/>
      <c r="J336" s="133"/>
      <c r="K336" s="131"/>
      <c r="L336" s="30"/>
      <c r="M336" s="129"/>
      <c r="N336" s="30"/>
      <c r="O336" s="127"/>
      <c r="P336" s="28"/>
      <c r="Q336" s="33"/>
      <c r="R336" s="60"/>
      <c r="S336" s="35"/>
      <c r="T336" s="36"/>
      <c r="AA336" s="43"/>
      <c r="AB336" s="43"/>
    </row>
    <row r="337" spans="1:28" s="17" customFormat="1" ht="15" x14ac:dyDescent="0.2">
      <c r="A337" s="128"/>
      <c r="B337" s="128"/>
      <c r="C337" s="128"/>
      <c r="D337" s="28"/>
      <c r="E337" s="134"/>
      <c r="F337" s="134"/>
      <c r="G337" s="183"/>
      <c r="H337" s="134"/>
      <c r="I337" s="134"/>
      <c r="J337" s="134"/>
      <c r="K337" s="132"/>
      <c r="L337" s="30"/>
      <c r="M337" s="130"/>
      <c r="N337" s="30"/>
      <c r="O337" s="128"/>
      <c r="P337" s="35"/>
      <c r="Q337" s="33"/>
      <c r="R337" s="60"/>
      <c r="S337" s="35"/>
      <c r="T337" s="36"/>
      <c r="AA337" s="43"/>
      <c r="AB337" s="43"/>
    </row>
    <row r="338" spans="1:28" s="17" customFormat="1" ht="15" customHeight="1" x14ac:dyDescent="0.2">
      <c r="A338" s="127" t="s">
        <v>1434</v>
      </c>
      <c r="B338" s="127"/>
      <c r="C338" s="127"/>
      <c r="D338" s="28"/>
      <c r="E338" s="133"/>
      <c r="F338" s="133"/>
      <c r="G338" s="181"/>
      <c r="H338" s="133"/>
      <c r="I338" s="133"/>
      <c r="J338" s="133"/>
      <c r="K338" s="131"/>
      <c r="L338" s="30"/>
      <c r="M338" s="129"/>
      <c r="N338" s="30"/>
      <c r="O338" s="127"/>
      <c r="P338" s="28"/>
      <c r="Q338" s="33"/>
      <c r="R338" s="60"/>
      <c r="S338" s="35"/>
      <c r="T338" s="36"/>
      <c r="AA338" s="43"/>
      <c r="AB338" s="43"/>
    </row>
    <row r="339" spans="1:28" s="17" customFormat="1" ht="15" x14ac:dyDescent="0.2">
      <c r="A339" s="128"/>
      <c r="B339" s="128"/>
      <c r="C339" s="128"/>
      <c r="D339" s="28"/>
      <c r="E339" s="134"/>
      <c r="F339" s="134"/>
      <c r="G339" s="182"/>
      <c r="H339" s="134"/>
      <c r="I339" s="134"/>
      <c r="J339" s="134"/>
      <c r="K339" s="132"/>
      <c r="L339" s="30"/>
      <c r="M339" s="130"/>
      <c r="N339" s="30"/>
      <c r="O339" s="128"/>
      <c r="P339" s="35"/>
      <c r="Q339" s="33"/>
      <c r="R339" s="60"/>
      <c r="S339" s="35"/>
      <c r="T339" s="36"/>
      <c r="AA339" s="43"/>
      <c r="AB339" s="43"/>
    </row>
    <row r="340" spans="1:28" s="17" customFormat="1" ht="15" customHeight="1" x14ac:dyDescent="0.2">
      <c r="A340" s="127" t="s">
        <v>1435</v>
      </c>
      <c r="B340" s="127"/>
      <c r="C340" s="127"/>
      <c r="D340" s="28"/>
      <c r="E340" s="133"/>
      <c r="F340" s="133"/>
      <c r="G340" s="179"/>
      <c r="H340" s="133"/>
      <c r="I340" s="133"/>
      <c r="J340" s="133"/>
      <c r="K340" s="131"/>
      <c r="L340" s="30"/>
      <c r="M340" s="129"/>
      <c r="N340" s="30"/>
      <c r="O340" s="127"/>
      <c r="P340" s="28"/>
      <c r="Q340" s="33"/>
      <c r="R340" s="33"/>
      <c r="S340" s="28"/>
      <c r="T340" s="36"/>
      <c r="AA340" s="43"/>
      <c r="AB340" s="43"/>
    </row>
    <row r="341" spans="1:28" s="17" customFormat="1" ht="12.75" customHeight="1" x14ac:dyDescent="0.2">
      <c r="A341" s="128"/>
      <c r="B341" s="128"/>
      <c r="C341" s="128"/>
      <c r="D341" s="28"/>
      <c r="E341" s="134"/>
      <c r="F341" s="134"/>
      <c r="G341" s="180"/>
      <c r="H341" s="134"/>
      <c r="I341" s="134"/>
      <c r="J341" s="134"/>
      <c r="K341" s="132"/>
      <c r="L341" s="30"/>
      <c r="M341" s="130"/>
      <c r="N341" s="30"/>
      <c r="O341" s="128"/>
      <c r="P341" s="35"/>
      <c r="Q341" s="33"/>
      <c r="R341" s="60"/>
      <c r="S341" s="35"/>
      <c r="T341" s="36"/>
      <c r="AA341" s="43"/>
      <c r="AB341" s="43"/>
    </row>
    <row r="342" spans="1:28" s="17" customFormat="1" ht="12.75" customHeight="1" x14ac:dyDescent="0.2">
      <c r="A342" s="127" t="s">
        <v>1436</v>
      </c>
      <c r="B342" s="127"/>
      <c r="C342" s="127"/>
      <c r="D342" s="28"/>
      <c r="E342" s="133"/>
      <c r="F342" s="133"/>
      <c r="G342" s="179"/>
      <c r="H342" s="133"/>
      <c r="I342" s="133"/>
      <c r="J342" s="133"/>
      <c r="K342" s="131"/>
      <c r="L342" s="30"/>
      <c r="M342" s="129"/>
      <c r="N342" s="30"/>
      <c r="O342" s="127"/>
      <c r="P342" s="28"/>
      <c r="Q342" s="33"/>
      <c r="R342" s="60"/>
      <c r="S342" s="35"/>
      <c r="T342" s="36"/>
      <c r="AA342" s="43"/>
      <c r="AB342" s="43"/>
    </row>
    <row r="343" spans="1:28" s="17" customFormat="1" ht="15" x14ac:dyDescent="0.2">
      <c r="A343" s="128"/>
      <c r="B343" s="128"/>
      <c r="C343" s="128"/>
      <c r="D343" s="28"/>
      <c r="E343" s="134"/>
      <c r="F343" s="134"/>
      <c r="G343" s="180"/>
      <c r="H343" s="134"/>
      <c r="I343" s="134"/>
      <c r="J343" s="134"/>
      <c r="K343" s="132"/>
      <c r="L343" s="30"/>
      <c r="M343" s="130"/>
      <c r="N343" s="30"/>
      <c r="O343" s="128"/>
      <c r="P343" s="35"/>
      <c r="Q343" s="33"/>
      <c r="R343" s="60"/>
      <c r="S343" s="35"/>
      <c r="T343" s="36"/>
      <c r="AA343" s="43"/>
      <c r="AB343" s="43"/>
    </row>
    <row r="344" spans="1:28" s="17" customFormat="1" ht="15" customHeight="1" x14ac:dyDescent="0.2">
      <c r="A344" s="127" t="s">
        <v>1437</v>
      </c>
      <c r="B344" s="127"/>
      <c r="C344" s="127"/>
      <c r="D344" s="28"/>
      <c r="E344" s="133"/>
      <c r="F344" s="133"/>
      <c r="G344" s="179"/>
      <c r="H344" s="133"/>
      <c r="I344" s="133"/>
      <c r="J344" s="133"/>
      <c r="K344" s="131"/>
      <c r="L344" s="30"/>
      <c r="M344" s="129"/>
      <c r="N344" s="30"/>
      <c r="O344" s="127"/>
      <c r="P344" s="28"/>
      <c r="Q344" s="33"/>
      <c r="R344" s="60"/>
      <c r="S344" s="35"/>
      <c r="T344" s="36"/>
      <c r="AA344" s="43"/>
      <c r="AB344" s="43"/>
    </row>
    <row r="345" spans="1:28" s="17" customFormat="1" ht="15" x14ac:dyDescent="0.2">
      <c r="A345" s="128"/>
      <c r="B345" s="128"/>
      <c r="C345" s="128"/>
      <c r="D345" s="28"/>
      <c r="E345" s="134"/>
      <c r="F345" s="134"/>
      <c r="G345" s="180"/>
      <c r="H345" s="134"/>
      <c r="I345" s="134"/>
      <c r="J345" s="134"/>
      <c r="K345" s="132"/>
      <c r="L345" s="30"/>
      <c r="M345" s="130"/>
      <c r="N345" s="30"/>
      <c r="O345" s="128"/>
      <c r="P345" s="35"/>
      <c r="Q345" s="33"/>
      <c r="R345" s="60"/>
      <c r="S345" s="35"/>
      <c r="T345" s="36"/>
      <c r="AA345" s="43"/>
      <c r="AB345" s="43"/>
    </row>
    <row r="346" spans="1:28" s="17" customFormat="1" ht="15" customHeight="1" x14ac:dyDescent="0.2">
      <c r="A346" s="127" t="s">
        <v>1438</v>
      </c>
      <c r="B346" s="127"/>
      <c r="C346" s="127"/>
      <c r="D346" s="28"/>
      <c r="E346" s="133"/>
      <c r="F346" s="133"/>
      <c r="G346" s="181"/>
      <c r="H346" s="133"/>
      <c r="I346" s="133"/>
      <c r="J346" s="133"/>
      <c r="K346" s="131"/>
      <c r="L346" s="30"/>
      <c r="M346" s="129"/>
      <c r="N346" s="30"/>
      <c r="O346" s="127"/>
      <c r="P346" s="28"/>
      <c r="Q346" s="33"/>
      <c r="R346" s="33"/>
      <c r="S346" s="28"/>
      <c r="T346" s="36"/>
      <c r="AA346" s="43"/>
      <c r="AB346" s="43"/>
    </row>
    <row r="347" spans="1:28" s="17" customFormat="1" ht="12.75" customHeight="1" x14ac:dyDescent="0.2">
      <c r="A347" s="128"/>
      <c r="B347" s="128"/>
      <c r="C347" s="128"/>
      <c r="D347" s="28"/>
      <c r="E347" s="134"/>
      <c r="F347" s="134"/>
      <c r="G347" s="182"/>
      <c r="H347" s="134"/>
      <c r="I347" s="134"/>
      <c r="J347" s="134"/>
      <c r="K347" s="132"/>
      <c r="L347" s="30"/>
      <c r="M347" s="130"/>
      <c r="N347" s="30"/>
      <c r="O347" s="128"/>
      <c r="P347" s="28"/>
      <c r="Q347" s="33"/>
      <c r="R347" s="60"/>
      <c r="S347" s="35"/>
      <c r="T347" s="36"/>
      <c r="AA347" s="43"/>
      <c r="AB347" s="43"/>
    </row>
    <row r="348" spans="1:28" s="17" customFormat="1" ht="12.75" customHeight="1" x14ac:dyDescent="0.2">
      <c r="A348" s="127" t="s">
        <v>1439</v>
      </c>
      <c r="B348" s="127"/>
      <c r="C348" s="127"/>
      <c r="D348" s="28"/>
      <c r="E348" s="133"/>
      <c r="F348" s="133"/>
      <c r="G348" s="181"/>
      <c r="H348" s="133"/>
      <c r="I348" s="133"/>
      <c r="J348" s="133"/>
      <c r="K348" s="131"/>
      <c r="L348" s="30"/>
      <c r="M348" s="129"/>
      <c r="N348" s="30"/>
      <c r="O348" s="127"/>
      <c r="P348" s="28"/>
      <c r="Q348" s="33"/>
      <c r="R348" s="60"/>
      <c r="S348" s="35"/>
      <c r="T348" s="36"/>
      <c r="AA348" s="43"/>
      <c r="AB348" s="43"/>
    </row>
    <row r="349" spans="1:28" s="17" customFormat="1" ht="15" x14ac:dyDescent="0.2">
      <c r="A349" s="128"/>
      <c r="B349" s="128"/>
      <c r="C349" s="128"/>
      <c r="D349" s="28"/>
      <c r="E349" s="134"/>
      <c r="F349" s="134"/>
      <c r="G349" s="182"/>
      <c r="H349" s="134"/>
      <c r="I349" s="134"/>
      <c r="J349" s="134"/>
      <c r="K349" s="132"/>
      <c r="L349" s="30"/>
      <c r="M349" s="130"/>
      <c r="N349" s="30"/>
      <c r="O349" s="128"/>
      <c r="P349" s="28"/>
      <c r="Q349" s="33"/>
      <c r="R349" s="60"/>
      <c r="S349" s="35"/>
      <c r="T349" s="36"/>
      <c r="AA349" s="43"/>
      <c r="AB349" s="43"/>
    </row>
    <row r="350" spans="1:28" s="17" customFormat="1" ht="15" customHeight="1" x14ac:dyDescent="0.2">
      <c r="A350" s="127" t="s">
        <v>1440</v>
      </c>
      <c r="B350" s="127"/>
      <c r="C350" s="127"/>
      <c r="D350" s="28"/>
      <c r="E350" s="133"/>
      <c r="F350" s="133"/>
      <c r="G350" s="181"/>
      <c r="H350" s="133"/>
      <c r="I350" s="133"/>
      <c r="J350" s="133"/>
      <c r="K350" s="131"/>
      <c r="L350" s="30"/>
      <c r="M350" s="129"/>
      <c r="N350" s="30"/>
      <c r="O350" s="127"/>
      <c r="P350" s="28"/>
      <c r="Q350" s="33"/>
      <c r="R350" s="60"/>
      <c r="S350" s="35"/>
      <c r="T350" s="36"/>
      <c r="AA350" s="43"/>
      <c r="AB350" s="43"/>
    </row>
    <row r="351" spans="1:28" s="17" customFormat="1" ht="15" x14ac:dyDescent="0.2">
      <c r="A351" s="128"/>
      <c r="B351" s="128"/>
      <c r="C351" s="128"/>
      <c r="D351" s="28"/>
      <c r="E351" s="134"/>
      <c r="F351" s="134"/>
      <c r="G351" s="182"/>
      <c r="H351" s="134"/>
      <c r="I351" s="134"/>
      <c r="J351" s="134"/>
      <c r="K351" s="132"/>
      <c r="L351" s="30"/>
      <c r="M351" s="130"/>
      <c r="N351" s="30"/>
      <c r="O351" s="128"/>
      <c r="P351" s="28"/>
      <c r="Q351" s="33"/>
      <c r="R351" s="60"/>
      <c r="S351" s="35"/>
      <c r="T351" s="36"/>
      <c r="AA351" s="43"/>
      <c r="AB351" s="43"/>
    </row>
    <row r="352" spans="1:28" s="17" customFormat="1" ht="15" customHeight="1" x14ac:dyDescent="0.2">
      <c r="A352" s="127" t="s">
        <v>1441</v>
      </c>
      <c r="B352" s="127"/>
      <c r="C352" s="127"/>
      <c r="D352" s="28"/>
      <c r="E352" s="133"/>
      <c r="F352" s="133"/>
      <c r="G352" s="181"/>
      <c r="H352" s="133"/>
      <c r="I352" s="133"/>
      <c r="J352" s="133"/>
      <c r="K352" s="131"/>
      <c r="L352" s="30"/>
      <c r="M352" s="129"/>
      <c r="N352" s="30"/>
      <c r="O352" s="127"/>
      <c r="P352" s="28"/>
      <c r="Q352" s="33"/>
      <c r="R352" s="33"/>
      <c r="S352" s="28"/>
      <c r="T352" s="36"/>
      <c r="AA352" s="43"/>
      <c r="AB352" s="43"/>
    </row>
    <row r="353" spans="1:28" s="17" customFormat="1" ht="12.75" customHeight="1" x14ac:dyDescent="0.2">
      <c r="A353" s="128"/>
      <c r="B353" s="128"/>
      <c r="C353" s="128"/>
      <c r="D353" s="28"/>
      <c r="E353" s="134"/>
      <c r="F353" s="134"/>
      <c r="G353" s="182"/>
      <c r="H353" s="134"/>
      <c r="I353" s="134"/>
      <c r="J353" s="134"/>
      <c r="K353" s="132"/>
      <c r="L353" s="30"/>
      <c r="M353" s="130"/>
      <c r="N353" s="30"/>
      <c r="O353" s="128"/>
      <c r="P353" s="28"/>
      <c r="Q353" s="33"/>
      <c r="R353" s="60"/>
      <c r="S353" s="35"/>
      <c r="T353" s="36"/>
      <c r="AA353" s="43"/>
      <c r="AB353" s="43"/>
    </row>
    <row r="354" spans="1:28" s="17" customFormat="1" ht="12.75" customHeight="1" x14ac:dyDescent="0.2">
      <c r="A354" s="127" t="s">
        <v>1442</v>
      </c>
      <c r="B354" s="127"/>
      <c r="C354" s="127"/>
      <c r="D354" s="28"/>
      <c r="E354" s="133"/>
      <c r="F354" s="133"/>
      <c r="G354" s="181"/>
      <c r="H354" s="133"/>
      <c r="I354" s="133"/>
      <c r="J354" s="133"/>
      <c r="K354" s="131"/>
      <c r="L354" s="30"/>
      <c r="M354" s="129"/>
      <c r="N354" s="30"/>
      <c r="O354" s="127"/>
      <c r="P354" s="28"/>
      <c r="Q354" s="33"/>
      <c r="R354" s="60"/>
      <c r="S354" s="35"/>
      <c r="T354" s="36"/>
      <c r="AA354" s="43"/>
      <c r="AB354" s="43"/>
    </row>
    <row r="355" spans="1:28" s="17" customFormat="1" ht="15" x14ac:dyDescent="0.2">
      <c r="A355" s="128"/>
      <c r="B355" s="128"/>
      <c r="C355" s="128"/>
      <c r="D355" s="28"/>
      <c r="E355" s="134"/>
      <c r="F355" s="134"/>
      <c r="G355" s="182"/>
      <c r="H355" s="134"/>
      <c r="I355" s="134"/>
      <c r="J355" s="134"/>
      <c r="K355" s="132"/>
      <c r="L355" s="30"/>
      <c r="M355" s="130"/>
      <c r="N355" s="30"/>
      <c r="O355" s="128"/>
      <c r="P355" s="28"/>
      <c r="Q355" s="33"/>
      <c r="R355" s="60"/>
      <c r="S355" s="35"/>
      <c r="T355" s="36"/>
      <c r="AA355" s="43"/>
      <c r="AB355" s="43"/>
    </row>
    <row r="356" spans="1:28" s="17" customFormat="1" ht="15" customHeight="1" x14ac:dyDescent="0.2">
      <c r="A356" s="127" t="s">
        <v>1443</v>
      </c>
      <c r="B356" s="127"/>
      <c r="C356" s="127"/>
      <c r="D356" s="28"/>
      <c r="E356" s="133"/>
      <c r="F356" s="133"/>
      <c r="G356" s="181"/>
      <c r="H356" s="133"/>
      <c r="I356" s="133"/>
      <c r="J356" s="133"/>
      <c r="K356" s="131"/>
      <c r="L356" s="30"/>
      <c r="M356" s="129"/>
      <c r="N356" s="30"/>
      <c r="O356" s="127"/>
      <c r="P356" s="28"/>
      <c r="Q356" s="33"/>
      <c r="R356" s="60"/>
      <c r="S356" s="35"/>
      <c r="T356" s="36"/>
      <c r="AA356" s="43"/>
      <c r="AB356" s="43"/>
    </row>
    <row r="357" spans="1:28" s="17" customFormat="1" ht="15" x14ac:dyDescent="0.2">
      <c r="A357" s="128"/>
      <c r="B357" s="128"/>
      <c r="C357" s="128"/>
      <c r="D357" s="28"/>
      <c r="E357" s="134"/>
      <c r="F357" s="134"/>
      <c r="G357" s="182"/>
      <c r="H357" s="134"/>
      <c r="I357" s="134"/>
      <c r="J357" s="134"/>
      <c r="K357" s="132"/>
      <c r="L357" s="30"/>
      <c r="M357" s="130"/>
      <c r="N357" s="30"/>
      <c r="O357" s="128"/>
      <c r="P357" s="28"/>
      <c r="Q357" s="33"/>
      <c r="R357" s="60"/>
      <c r="S357" s="35"/>
      <c r="T357" s="36"/>
      <c r="AA357" s="43"/>
      <c r="AB357" s="43"/>
    </row>
    <row r="358" spans="1:28" s="17" customFormat="1" ht="15" customHeight="1" x14ac:dyDescent="0.2">
      <c r="A358" s="127" t="s">
        <v>1444</v>
      </c>
      <c r="B358" s="127"/>
      <c r="C358" s="127"/>
      <c r="D358" s="28"/>
      <c r="E358" s="133"/>
      <c r="F358" s="133"/>
      <c r="G358" s="181"/>
      <c r="H358" s="133"/>
      <c r="I358" s="133"/>
      <c r="J358" s="133"/>
      <c r="K358" s="131"/>
      <c r="L358" s="30"/>
      <c r="M358" s="129"/>
      <c r="N358" s="30"/>
      <c r="O358" s="127"/>
      <c r="P358" s="28"/>
      <c r="Q358" s="33"/>
      <c r="R358" s="33"/>
      <c r="S358" s="28"/>
      <c r="T358" s="36"/>
      <c r="AA358" s="43"/>
      <c r="AB358" s="43"/>
    </row>
    <row r="359" spans="1:28" s="17" customFormat="1" ht="12.75" customHeight="1" x14ac:dyDescent="0.2">
      <c r="A359" s="128"/>
      <c r="B359" s="128"/>
      <c r="C359" s="128"/>
      <c r="D359" s="28"/>
      <c r="E359" s="134"/>
      <c r="F359" s="134"/>
      <c r="G359" s="184"/>
      <c r="H359" s="134"/>
      <c r="I359" s="134"/>
      <c r="J359" s="134"/>
      <c r="K359" s="132"/>
      <c r="L359" s="30"/>
      <c r="M359" s="130"/>
      <c r="N359" s="30"/>
      <c r="O359" s="128"/>
      <c r="P359" s="28"/>
      <c r="Q359" s="33"/>
      <c r="R359" s="60"/>
      <c r="S359" s="35"/>
      <c r="T359" s="36"/>
      <c r="AA359" s="43"/>
      <c r="AB359" s="43"/>
    </row>
    <row r="360" spans="1:28" s="17" customFormat="1" ht="12.75" customHeight="1" x14ac:dyDescent="0.2">
      <c r="A360" s="127" t="s">
        <v>1445</v>
      </c>
      <c r="B360" s="127"/>
      <c r="C360" s="127"/>
      <c r="D360" s="28"/>
      <c r="E360" s="133"/>
      <c r="F360" s="133"/>
      <c r="G360" s="181"/>
      <c r="H360" s="133"/>
      <c r="I360" s="133"/>
      <c r="J360" s="133"/>
      <c r="K360" s="131"/>
      <c r="L360" s="30"/>
      <c r="M360" s="129"/>
      <c r="N360" s="30"/>
      <c r="O360" s="127"/>
      <c r="P360" s="28"/>
      <c r="Q360" s="33"/>
      <c r="R360" s="60"/>
      <c r="S360" s="35"/>
      <c r="T360" s="36"/>
      <c r="AA360" s="43"/>
      <c r="AB360" s="43"/>
    </row>
    <row r="361" spans="1:28" s="17" customFormat="1" ht="15" x14ac:dyDescent="0.2">
      <c r="A361" s="128"/>
      <c r="B361" s="128"/>
      <c r="C361" s="128"/>
      <c r="D361" s="28"/>
      <c r="E361" s="134"/>
      <c r="F361" s="134"/>
      <c r="G361" s="184"/>
      <c r="H361" s="134"/>
      <c r="I361" s="134"/>
      <c r="J361" s="134"/>
      <c r="K361" s="132"/>
      <c r="L361" s="30"/>
      <c r="M361" s="130"/>
      <c r="N361" s="30"/>
      <c r="O361" s="128"/>
      <c r="P361" s="28"/>
      <c r="Q361" s="33"/>
      <c r="R361" s="60"/>
      <c r="S361" s="35"/>
      <c r="T361" s="36"/>
      <c r="AA361" s="43"/>
      <c r="AB361" s="43"/>
    </row>
    <row r="362" spans="1:28" s="17" customFormat="1" ht="15" customHeight="1" x14ac:dyDescent="0.2">
      <c r="A362" s="127" t="s">
        <v>1446</v>
      </c>
      <c r="B362" s="127"/>
      <c r="C362" s="127"/>
      <c r="D362" s="28"/>
      <c r="E362" s="133"/>
      <c r="F362" s="133"/>
      <c r="G362" s="181"/>
      <c r="H362" s="133"/>
      <c r="I362" s="133"/>
      <c r="J362" s="133"/>
      <c r="K362" s="131"/>
      <c r="L362" s="30"/>
      <c r="M362" s="129"/>
      <c r="N362" s="30"/>
      <c r="O362" s="127"/>
      <c r="P362" s="28"/>
      <c r="Q362" s="33"/>
      <c r="R362" s="60"/>
      <c r="S362" s="35"/>
      <c r="T362" s="36"/>
      <c r="AA362" s="43"/>
      <c r="AB362" s="43"/>
    </row>
    <row r="363" spans="1:28" s="17" customFormat="1" ht="15" x14ac:dyDescent="0.2">
      <c r="A363" s="128"/>
      <c r="B363" s="128"/>
      <c r="C363" s="128"/>
      <c r="D363" s="28"/>
      <c r="E363" s="134"/>
      <c r="F363" s="134"/>
      <c r="G363" s="184"/>
      <c r="H363" s="134"/>
      <c r="I363" s="134"/>
      <c r="J363" s="134"/>
      <c r="K363" s="132"/>
      <c r="L363" s="30"/>
      <c r="M363" s="130"/>
      <c r="N363" s="30"/>
      <c r="O363" s="128"/>
      <c r="P363" s="28"/>
      <c r="Q363" s="33"/>
      <c r="R363" s="60"/>
      <c r="S363" s="35"/>
      <c r="T363" s="36"/>
      <c r="AA363" s="43"/>
      <c r="AB363" s="43"/>
    </row>
    <row r="364" spans="1:28" s="17" customFormat="1" ht="12.75" customHeight="1" x14ac:dyDescent="0.2">
      <c r="A364" s="127" t="s">
        <v>1447</v>
      </c>
      <c r="B364" s="127"/>
      <c r="C364" s="127"/>
      <c r="D364" s="28"/>
      <c r="E364" s="133"/>
      <c r="F364" s="133"/>
      <c r="G364" s="181"/>
      <c r="H364" s="133"/>
      <c r="I364" s="133"/>
      <c r="J364" s="133"/>
      <c r="K364" s="131"/>
      <c r="L364" s="30"/>
      <c r="M364" s="129"/>
      <c r="N364" s="30"/>
      <c r="O364" s="127"/>
      <c r="P364" s="28"/>
      <c r="Q364" s="33"/>
      <c r="R364" s="60"/>
      <c r="S364" s="35"/>
      <c r="T364" s="36"/>
      <c r="AA364" s="43"/>
      <c r="AB364" s="43"/>
    </row>
    <row r="365" spans="1:28" s="17" customFormat="1" ht="15" x14ac:dyDescent="0.2">
      <c r="A365" s="128"/>
      <c r="B365" s="128"/>
      <c r="C365" s="128"/>
      <c r="D365" s="28"/>
      <c r="E365" s="134"/>
      <c r="F365" s="134"/>
      <c r="G365" s="184"/>
      <c r="H365" s="134"/>
      <c r="I365" s="134"/>
      <c r="J365" s="134"/>
      <c r="K365" s="132"/>
      <c r="L365" s="30"/>
      <c r="M365" s="130"/>
      <c r="N365" s="30"/>
      <c r="O365" s="128"/>
      <c r="P365" s="28"/>
      <c r="Q365" s="33"/>
      <c r="R365" s="60"/>
      <c r="S365" s="35"/>
      <c r="T365" s="36"/>
      <c r="AA365" s="43"/>
      <c r="AB365" s="43"/>
    </row>
    <row r="366" spans="1:28" s="17" customFormat="1" ht="15" customHeight="1" x14ac:dyDescent="0.2">
      <c r="A366" s="127" t="s">
        <v>1448</v>
      </c>
      <c r="B366" s="127"/>
      <c r="C366" s="127"/>
      <c r="D366" s="28"/>
      <c r="E366" s="133"/>
      <c r="F366" s="133"/>
      <c r="G366" s="181"/>
      <c r="H366" s="133"/>
      <c r="I366" s="133"/>
      <c r="J366" s="133"/>
      <c r="K366" s="131"/>
      <c r="L366" s="30"/>
      <c r="M366" s="129"/>
      <c r="N366" s="30"/>
      <c r="O366" s="127"/>
      <c r="P366" s="28"/>
      <c r="Q366" s="33"/>
      <c r="R366" s="60"/>
      <c r="S366" s="35"/>
      <c r="T366" s="36"/>
      <c r="AA366" s="43"/>
      <c r="AB366" s="43"/>
    </row>
    <row r="367" spans="1:28" s="17" customFormat="1" ht="15" x14ac:dyDescent="0.2">
      <c r="A367" s="128"/>
      <c r="B367" s="128"/>
      <c r="C367" s="128"/>
      <c r="D367" s="28"/>
      <c r="E367" s="134"/>
      <c r="F367" s="134"/>
      <c r="G367" s="184"/>
      <c r="H367" s="134"/>
      <c r="I367" s="134"/>
      <c r="J367" s="134"/>
      <c r="K367" s="132"/>
      <c r="L367" s="30"/>
      <c r="M367" s="130"/>
      <c r="N367" s="30"/>
      <c r="O367" s="128"/>
      <c r="P367" s="28"/>
      <c r="Q367" s="33"/>
      <c r="R367" s="60"/>
      <c r="S367" s="35"/>
      <c r="T367" s="36"/>
      <c r="AA367" s="43"/>
      <c r="AB367" s="43"/>
    </row>
    <row r="368" spans="1:28" s="17" customFormat="1" ht="15" customHeight="1" x14ac:dyDescent="0.2">
      <c r="A368" s="127" t="s">
        <v>1449</v>
      </c>
      <c r="B368" s="127"/>
      <c r="C368" s="127"/>
      <c r="D368" s="28"/>
      <c r="E368" s="133"/>
      <c r="F368" s="133"/>
      <c r="G368" s="179"/>
      <c r="H368" s="133"/>
      <c r="I368" s="133"/>
      <c r="J368" s="133"/>
      <c r="K368" s="131"/>
      <c r="L368" s="30"/>
      <c r="M368" s="129"/>
      <c r="N368" s="30"/>
      <c r="O368" s="127"/>
      <c r="P368" s="28"/>
      <c r="Q368" s="33"/>
      <c r="R368" s="33"/>
      <c r="S368" s="28"/>
      <c r="T368" s="36"/>
      <c r="AA368" s="43"/>
      <c r="AB368" s="43"/>
    </row>
    <row r="369" spans="1:28" s="17" customFormat="1" ht="12.75" customHeight="1" x14ac:dyDescent="0.2">
      <c r="A369" s="128"/>
      <c r="B369" s="128"/>
      <c r="C369" s="128"/>
      <c r="D369" s="28"/>
      <c r="E369" s="134"/>
      <c r="F369" s="134"/>
      <c r="G369" s="180"/>
      <c r="H369" s="134"/>
      <c r="I369" s="134"/>
      <c r="J369" s="134"/>
      <c r="K369" s="132"/>
      <c r="L369" s="30"/>
      <c r="M369" s="130"/>
      <c r="N369" s="30"/>
      <c r="O369" s="128"/>
      <c r="P369" s="28"/>
      <c r="Q369" s="33"/>
      <c r="R369" s="60"/>
      <c r="S369" s="35"/>
      <c r="T369" s="36"/>
      <c r="AA369" s="43"/>
      <c r="AB369" s="43"/>
    </row>
    <row r="370" spans="1:28" s="17" customFormat="1" ht="12.75" customHeight="1" x14ac:dyDescent="0.2">
      <c r="A370" s="127" t="s">
        <v>1450</v>
      </c>
      <c r="B370" s="127"/>
      <c r="C370" s="127"/>
      <c r="D370" s="28"/>
      <c r="E370" s="133"/>
      <c r="F370" s="133"/>
      <c r="G370" s="181"/>
      <c r="H370" s="133"/>
      <c r="I370" s="133"/>
      <c r="J370" s="133"/>
      <c r="K370" s="131"/>
      <c r="L370" s="30"/>
      <c r="M370" s="129"/>
      <c r="N370" s="30"/>
      <c r="O370" s="127"/>
      <c r="P370" s="28"/>
      <c r="Q370" s="33"/>
      <c r="R370" s="60"/>
      <c r="S370" s="35"/>
      <c r="T370" s="36"/>
      <c r="AA370" s="43"/>
      <c r="AB370" s="43"/>
    </row>
    <row r="371" spans="1:28" s="17" customFormat="1" ht="15" x14ac:dyDescent="0.2">
      <c r="A371" s="128"/>
      <c r="B371" s="128"/>
      <c r="C371" s="128"/>
      <c r="D371" s="28"/>
      <c r="E371" s="134"/>
      <c r="F371" s="134"/>
      <c r="G371" s="182"/>
      <c r="H371" s="134"/>
      <c r="I371" s="134"/>
      <c r="J371" s="134"/>
      <c r="K371" s="132"/>
      <c r="L371" s="30"/>
      <c r="M371" s="130"/>
      <c r="N371" s="30"/>
      <c r="O371" s="128"/>
      <c r="P371" s="28"/>
      <c r="Q371" s="33"/>
      <c r="R371" s="60"/>
      <c r="S371" s="35"/>
      <c r="T371" s="36"/>
      <c r="AA371" s="43"/>
      <c r="AB371" s="43"/>
    </row>
    <row r="372" spans="1:28" s="17" customFormat="1" ht="15" customHeight="1" x14ac:dyDescent="0.2">
      <c r="A372" s="127" t="s">
        <v>1451</v>
      </c>
      <c r="B372" s="127"/>
      <c r="C372" s="127"/>
      <c r="D372" s="28"/>
      <c r="E372" s="133"/>
      <c r="F372" s="133"/>
      <c r="G372" s="181"/>
      <c r="H372" s="133"/>
      <c r="I372" s="133"/>
      <c r="J372" s="133"/>
      <c r="K372" s="131"/>
      <c r="L372" s="30"/>
      <c r="M372" s="129"/>
      <c r="N372" s="30"/>
      <c r="O372" s="127"/>
      <c r="P372" s="28"/>
      <c r="Q372" s="33"/>
      <c r="R372" s="60"/>
      <c r="S372" s="35"/>
      <c r="T372" s="36"/>
      <c r="AA372" s="43"/>
      <c r="AB372" s="43"/>
    </row>
    <row r="373" spans="1:28" s="17" customFormat="1" ht="15" x14ac:dyDescent="0.2">
      <c r="A373" s="128"/>
      <c r="B373" s="128"/>
      <c r="C373" s="128"/>
      <c r="D373" s="28"/>
      <c r="E373" s="134"/>
      <c r="F373" s="134"/>
      <c r="G373" s="182"/>
      <c r="H373" s="134"/>
      <c r="I373" s="134"/>
      <c r="J373" s="134"/>
      <c r="K373" s="132"/>
      <c r="L373" s="30"/>
      <c r="M373" s="130"/>
      <c r="N373" s="30"/>
      <c r="O373" s="128"/>
      <c r="P373" s="28"/>
      <c r="Q373" s="33"/>
      <c r="R373" s="60"/>
      <c r="S373" s="35"/>
      <c r="T373" s="36"/>
      <c r="AA373" s="43"/>
      <c r="AB373" s="43"/>
    </row>
    <row r="374" spans="1:28" s="17" customFormat="1" ht="15" customHeight="1" x14ac:dyDescent="0.2">
      <c r="A374" s="127" t="s">
        <v>1452</v>
      </c>
      <c r="B374" s="127"/>
      <c r="C374" s="127"/>
      <c r="D374" s="28"/>
      <c r="E374" s="133"/>
      <c r="F374" s="133"/>
      <c r="G374" s="181"/>
      <c r="H374" s="133"/>
      <c r="I374" s="133"/>
      <c r="J374" s="133"/>
      <c r="K374" s="131"/>
      <c r="L374" s="30"/>
      <c r="M374" s="129"/>
      <c r="N374" s="30"/>
      <c r="O374" s="127"/>
      <c r="P374" s="28"/>
      <c r="Q374" s="33"/>
      <c r="R374" s="33"/>
      <c r="S374" s="28"/>
      <c r="T374" s="36"/>
      <c r="AA374" s="43"/>
      <c r="AB374" s="43"/>
    </row>
    <row r="375" spans="1:28" s="17" customFormat="1" ht="12.75" customHeight="1" x14ac:dyDescent="0.2">
      <c r="A375" s="128"/>
      <c r="B375" s="128"/>
      <c r="C375" s="128"/>
      <c r="D375" s="28"/>
      <c r="E375" s="134"/>
      <c r="F375" s="134"/>
      <c r="G375" s="182"/>
      <c r="H375" s="134"/>
      <c r="I375" s="134"/>
      <c r="J375" s="134"/>
      <c r="K375" s="132"/>
      <c r="L375" s="30"/>
      <c r="M375" s="130"/>
      <c r="N375" s="30"/>
      <c r="O375" s="128"/>
      <c r="P375" s="28"/>
      <c r="Q375" s="33"/>
      <c r="R375" s="60"/>
      <c r="S375" s="35"/>
      <c r="T375" s="36"/>
      <c r="AA375" s="43"/>
      <c r="AB375" s="43"/>
    </row>
    <row r="376" spans="1:28" s="17" customFormat="1" ht="12.75" customHeight="1" x14ac:dyDescent="0.2">
      <c r="A376" s="127" t="s">
        <v>1453</v>
      </c>
      <c r="B376" s="127"/>
      <c r="C376" s="127"/>
      <c r="D376" s="28"/>
      <c r="E376" s="133"/>
      <c r="F376" s="133"/>
      <c r="G376" s="181"/>
      <c r="H376" s="133"/>
      <c r="I376" s="133"/>
      <c r="J376" s="133"/>
      <c r="K376" s="131"/>
      <c r="L376" s="30"/>
      <c r="M376" s="129"/>
      <c r="N376" s="30"/>
      <c r="O376" s="127"/>
      <c r="P376" s="28"/>
      <c r="Q376" s="33"/>
      <c r="R376" s="60"/>
      <c r="S376" s="35"/>
      <c r="T376" s="36"/>
      <c r="AA376" s="43"/>
      <c r="AB376" s="43"/>
    </row>
    <row r="377" spans="1:28" s="17" customFormat="1" ht="15" x14ac:dyDescent="0.2">
      <c r="A377" s="128"/>
      <c r="B377" s="128"/>
      <c r="C377" s="128"/>
      <c r="D377" s="28"/>
      <c r="E377" s="134"/>
      <c r="F377" s="134"/>
      <c r="G377" s="182"/>
      <c r="H377" s="134"/>
      <c r="I377" s="134"/>
      <c r="J377" s="134"/>
      <c r="K377" s="132"/>
      <c r="L377" s="30"/>
      <c r="M377" s="130"/>
      <c r="N377" s="30"/>
      <c r="O377" s="128"/>
      <c r="P377" s="28"/>
      <c r="Q377" s="33"/>
      <c r="R377" s="60"/>
      <c r="S377" s="35"/>
      <c r="T377" s="36"/>
      <c r="AA377" s="43"/>
      <c r="AB377" s="43"/>
    </row>
    <row r="378" spans="1:28" s="17" customFormat="1" ht="15" customHeight="1" x14ac:dyDescent="0.2">
      <c r="A378" s="127" t="s">
        <v>1454</v>
      </c>
      <c r="B378" s="127"/>
      <c r="C378" s="127"/>
      <c r="D378" s="28"/>
      <c r="E378" s="133"/>
      <c r="F378" s="133"/>
      <c r="G378" s="181"/>
      <c r="H378" s="133"/>
      <c r="I378" s="133"/>
      <c r="J378" s="133"/>
      <c r="K378" s="131"/>
      <c r="L378" s="30"/>
      <c r="M378" s="129"/>
      <c r="N378" s="30"/>
      <c r="O378" s="127"/>
      <c r="P378" s="28"/>
      <c r="Q378" s="33"/>
      <c r="R378" s="60"/>
      <c r="S378" s="35"/>
      <c r="T378" s="36"/>
      <c r="AA378" s="43"/>
      <c r="AB378" s="43"/>
    </row>
    <row r="379" spans="1:28" s="17" customFormat="1" ht="15" x14ac:dyDescent="0.2">
      <c r="A379" s="128"/>
      <c r="B379" s="128"/>
      <c r="C379" s="128"/>
      <c r="D379" s="28"/>
      <c r="E379" s="134"/>
      <c r="F379" s="134"/>
      <c r="G379" s="182"/>
      <c r="H379" s="134"/>
      <c r="I379" s="134"/>
      <c r="J379" s="134"/>
      <c r="K379" s="132"/>
      <c r="L379" s="30"/>
      <c r="M379" s="130"/>
      <c r="N379" s="30"/>
      <c r="O379" s="128"/>
      <c r="P379" s="28"/>
      <c r="Q379" s="33"/>
      <c r="R379" s="60"/>
      <c r="S379" s="35"/>
      <c r="T379" s="36"/>
      <c r="AA379" s="43"/>
      <c r="AB379" s="43"/>
    </row>
    <row r="380" spans="1:28" s="17" customFormat="1" ht="15" customHeight="1" x14ac:dyDescent="0.2">
      <c r="A380" s="127" t="s">
        <v>1455</v>
      </c>
      <c r="B380" s="127"/>
      <c r="C380" s="127"/>
      <c r="D380" s="28"/>
      <c r="E380" s="133"/>
      <c r="F380" s="133"/>
      <c r="G380" s="179"/>
      <c r="H380" s="133"/>
      <c r="I380" s="133"/>
      <c r="J380" s="133"/>
      <c r="K380" s="131"/>
      <c r="L380" s="30"/>
      <c r="M380" s="129"/>
      <c r="N380" s="30"/>
      <c r="O380" s="127"/>
      <c r="P380" s="28"/>
      <c r="Q380" s="33"/>
      <c r="R380" s="33"/>
      <c r="S380" s="28"/>
      <c r="T380" s="36"/>
      <c r="AA380" s="43"/>
      <c r="AB380" s="43"/>
    </row>
    <row r="381" spans="1:28" s="17" customFormat="1" ht="12.75" customHeight="1" x14ac:dyDescent="0.2">
      <c r="A381" s="128"/>
      <c r="B381" s="128"/>
      <c r="C381" s="128"/>
      <c r="D381" s="28"/>
      <c r="E381" s="134"/>
      <c r="F381" s="134"/>
      <c r="G381" s="180"/>
      <c r="H381" s="134"/>
      <c r="I381" s="134"/>
      <c r="J381" s="134"/>
      <c r="K381" s="132"/>
      <c r="L381" s="30"/>
      <c r="M381" s="130"/>
      <c r="N381" s="30"/>
      <c r="O381" s="128"/>
      <c r="P381" s="28"/>
      <c r="Q381" s="33"/>
      <c r="R381" s="60"/>
      <c r="S381" s="35"/>
      <c r="T381" s="36"/>
      <c r="AA381" s="43"/>
      <c r="AB381" s="43"/>
    </row>
    <row r="382" spans="1:28" s="17" customFormat="1" ht="12.75" customHeight="1" x14ac:dyDescent="0.2">
      <c r="A382" s="127" t="s">
        <v>1456</v>
      </c>
      <c r="B382" s="127"/>
      <c r="C382" s="127"/>
      <c r="D382" s="28"/>
      <c r="E382" s="133"/>
      <c r="F382" s="133"/>
      <c r="G382" s="181"/>
      <c r="H382" s="133"/>
      <c r="I382" s="133"/>
      <c r="J382" s="133"/>
      <c r="K382" s="131"/>
      <c r="L382" s="30"/>
      <c r="M382" s="129"/>
      <c r="N382" s="30"/>
      <c r="O382" s="127"/>
      <c r="P382" s="28"/>
      <c r="Q382" s="33"/>
      <c r="R382" s="60"/>
      <c r="S382" s="35"/>
      <c r="T382" s="36"/>
      <c r="AA382" s="43"/>
      <c r="AB382" s="43"/>
    </row>
    <row r="383" spans="1:28" s="17" customFormat="1" ht="15" x14ac:dyDescent="0.2">
      <c r="A383" s="128"/>
      <c r="B383" s="128"/>
      <c r="C383" s="128"/>
      <c r="D383" s="28"/>
      <c r="E383" s="134"/>
      <c r="F383" s="134"/>
      <c r="G383" s="182"/>
      <c r="H383" s="134"/>
      <c r="I383" s="134"/>
      <c r="J383" s="134"/>
      <c r="K383" s="132"/>
      <c r="L383" s="30"/>
      <c r="M383" s="130"/>
      <c r="N383" s="30"/>
      <c r="O383" s="128"/>
      <c r="P383" s="28"/>
      <c r="Q383" s="33"/>
      <c r="R383" s="60"/>
      <c r="S383" s="35"/>
      <c r="T383" s="36"/>
      <c r="AA383" s="43"/>
      <c r="AB383" s="43"/>
    </row>
    <row r="384" spans="1:28" s="17" customFormat="1" ht="15" customHeight="1" x14ac:dyDescent="0.2">
      <c r="A384" s="127" t="s">
        <v>1457</v>
      </c>
      <c r="B384" s="127"/>
      <c r="C384" s="127"/>
      <c r="D384" s="28"/>
      <c r="E384" s="133"/>
      <c r="F384" s="133"/>
      <c r="G384" s="181"/>
      <c r="H384" s="133"/>
      <c r="I384" s="133"/>
      <c r="J384" s="133"/>
      <c r="K384" s="131"/>
      <c r="L384" s="30"/>
      <c r="M384" s="129"/>
      <c r="N384" s="30"/>
      <c r="O384" s="127"/>
      <c r="P384" s="28"/>
      <c r="Q384" s="33"/>
      <c r="R384" s="60"/>
      <c r="S384" s="35"/>
      <c r="T384" s="36"/>
      <c r="AA384" s="43"/>
      <c r="AB384" s="43"/>
    </row>
    <row r="385" spans="1:28" s="17" customFormat="1" ht="15" x14ac:dyDescent="0.2">
      <c r="A385" s="128"/>
      <c r="B385" s="128"/>
      <c r="C385" s="128"/>
      <c r="D385" s="28"/>
      <c r="E385" s="134"/>
      <c r="F385" s="134"/>
      <c r="G385" s="182"/>
      <c r="H385" s="134"/>
      <c r="I385" s="134"/>
      <c r="J385" s="134"/>
      <c r="K385" s="132"/>
      <c r="L385" s="30"/>
      <c r="M385" s="130"/>
      <c r="N385" s="30"/>
      <c r="O385" s="128"/>
      <c r="P385" s="28"/>
      <c r="Q385" s="33"/>
      <c r="R385" s="60"/>
      <c r="S385" s="35"/>
      <c r="T385" s="36"/>
      <c r="AA385" s="43"/>
      <c r="AB385" s="43"/>
    </row>
    <row r="386" spans="1:28" s="17" customFormat="1" ht="15" customHeight="1" x14ac:dyDescent="0.2">
      <c r="A386" s="127" t="s">
        <v>1458</v>
      </c>
      <c r="B386" s="127"/>
      <c r="C386" s="127"/>
      <c r="D386" s="28"/>
      <c r="E386" s="133"/>
      <c r="F386" s="133"/>
      <c r="G386" s="181"/>
      <c r="H386" s="133"/>
      <c r="I386" s="133"/>
      <c r="J386" s="133"/>
      <c r="K386" s="131"/>
      <c r="L386" s="30"/>
      <c r="M386" s="129"/>
      <c r="N386" s="30"/>
      <c r="O386" s="127"/>
      <c r="P386" s="28"/>
      <c r="Q386" s="33"/>
      <c r="R386" s="33"/>
      <c r="S386" s="28"/>
      <c r="T386" s="36"/>
      <c r="AA386" s="43"/>
      <c r="AB386" s="43"/>
    </row>
    <row r="387" spans="1:28" s="17" customFormat="1" ht="12.75" customHeight="1" x14ac:dyDescent="0.2">
      <c r="A387" s="128"/>
      <c r="B387" s="128"/>
      <c r="C387" s="128"/>
      <c r="D387" s="28"/>
      <c r="E387" s="134"/>
      <c r="F387" s="134"/>
      <c r="G387" s="182"/>
      <c r="H387" s="134"/>
      <c r="I387" s="134"/>
      <c r="J387" s="134"/>
      <c r="K387" s="132"/>
      <c r="L387" s="30"/>
      <c r="M387" s="130"/>
      <c r="N387" s="30"/>
      <c r="O387" s="128"/>
      <c r="P387" s="28"/>
      <c r="Q387" s="33"/>
      <c r="R387" s="60"/>
      <c r="S387" s="35"/>
      <c r="T387" s="36"/>
      <c r="AA387" s="43"/>
      <c r="AB387" s="43"/>
    </row>
    <row r="388" spans="1:28" s="17" customFormat="1" ht="12.75" customHeight="1" x14ac:dyDescent="0.2">
      <c r="A388" s="127" t="s">
        <v>1459</v>
      </c>
      <c r="B388" s="127"/>
      <c r="C388" s="127"/>
      <c r="D388" s="28"/>
      <c r="E388" s="133"/>
      <c r="F388" s="133"/>
      <c r="G388" s="179"/>
      <c r="H388" s="133"/>
      <c r="I388" s="133"/>
      <c r="J388" s="133"/>
      <c r="K388" s="131"/>
      <c r="L388" s="30"/>
      <c r="M388" s="129"/>
      <c r="N388" s="30"/>
      <c r="O388" s="127"/>
      <c r="P388" s="28"/>
      <c r="Q388" s="33"/>
      <c r="R388" s="60"/>
      <c r="S388" s="35"/>
      <c r="T388" s="36"/>
      <c r="AA388" s="43"/>
      <c r="AB388" s="43"/>
    </row>
    <row r="389" spans="1:28" s="17" customFormat="1" ht="15" x14ac:dyDescent="0.2">
      <c r="A389" s="128"/>
      <c r="B389" s="128"/>
      <c r="C389" s="128"/>
      <c r="D389" s="28"/>
      <c r="E389" s="134"/>
      <c r="F389" s="134"/>
      <c r="G389" s="180"/>
      <c r="H389" s="134"/>
      <c r="I389" s="134"/>
      <c r="J389" s="134"/>
      <c r="K389" s="132"/>
      <c r="L389" s="30"/>
      <c r="M389" s="130"/>
      <c r="N389" s="30"/>
      <c r="O389" s="128"/>
      <c r="P389" s="28"/>
      <c r="Q389" s="33"/>
      <c r="R389" s="60"/>
      <c r="S389" s="35"/>
      <c r="T389" s="36"/>
      <c r="AA389" s="43"/>
      <c r="AB389" s="43"/>
    </row>
    <row r="390" spans="1:28" s="17" customFormat="1" ht="15" customHeight="1" x14ac:dyDescent="0.2">
      <c r="A390" s="127" t="s">
        <v>1460</v>
      </c>
      <c r="B390" s="127"/>
      <c r="C390" s="127"/>
      <c r="D390" s="28"/>
      <c r="E390" s="133"/>
      <c r="F390" s="133"/>
      <c r="G390" s="179"/>
      <c r="H390" s="133"/>
      <c r="I390" s="133"/>
      <c r="J390" s="133"/>
      <c r="K390" s="131"/>
      <c r="L390" s="30"/>
      <c r="M390" s="129"/>
      <c r="N390" s="30"/>
      <c r="O390" s="127"/>
      <c r="P390" s="28"/>
      <c r="Q390" s="33"/>
      <c r="R390" s="60"/>
      <c r="S390" s="35"/>
      <c r="T390" s="36"/>
      <c r="AA390" s="43"/>
      <c r="AB390" s="43"/>
    </row>
    <row r="391" spans="1:28" s="17" customFormat="1" ht="15" x14ac:dyDescent="0.2">
      <c r="A391" s="128"/>
      <c r="B391" s="128"/>
      <c r="C391" s="128"/>
      <c r="D391" s="28"/>
      <c r="E391" s="134"/>
      <c r="F391" s="134"/>
      <c r="G391" s="180"/>
      <c r="H391" s="134"/>
      <c r="I391" s="134"/>
      <c r="J391" s="134"/>
      <c r="K391" s="132"/>
      <c r="L391" s="30"/>
      <c r="M391" s="130"/>
      <c r="N391" s="30"/>
      <c r="O391" s="128"/>
      <c r="P391" s="28"/>
      <c r="Q391" s="33"/>
      <c r="R391" s="60"/>
      <c r="S391" s="35"/>
      <c r="T391" s="36"/>
      <c r="AA391" s="43"/>
      <c r="AB391" s="43"/>
    </row>
    <row r="392" spans="1:28" s="17" customFormat="1" ht="15" customHeight="1" x14ac:dyDescent="0.2">
      <c r="A392" s="127" t="s">
        <v>1461</v>
      </c>
      <c r="B392" s="127"/>
      <c r="C392" s="127"/>
      <c r="D392" s="28"/>
      <c r="E392" s="133"/>
      <c r="F392" s="133"/>
      <c r="G392" s="179"/>
      <c r="H392" s="133"/>
      <c r="I392" s="133"/>
      <c r="J392" s="133"/>
      <c r="K392" s="131"/>
      <c r="L392" s="30"/>
      <c r="M392" s="129"/>
      <c r="N392" s="30"/>
      <c r="O392" s="127"/>
      <c r="P392" s="28"/>
      <c r="Q392" s="33"/>
      <c r="R392" s="33"/>
      <c r="S392" s="28"/>
      <c r="T392" s="36"/>
      <c r="AA392" s="43"/>
      <c r="AB392" s="43"/>
    </row>
    <row r="393" spans="1:28" s="17" customFormat="1" ht="12.75" customHeight="1" x14ac:dyDescent="0.2">
      <c r="A393" s="128"/>
      <c r="B393" s="128"/>
      <c r="C393" s="128"/>
      <c r="D393" s="28"/>
      <c r="E393" s="134"/>
      <c r="F393" s="134"/>
      <c r="G393" s="180"/>
      <c r="H393" s="134"/>
      <c r="I393" s="134"/>
      <c r="J393" s="134"/>
      <c r="K393" s="132"/>
      <c r="L393" s="30"/>
      <c r="M393" s="130"/>
      <c r="N393" s="30"/>
      <c r="O393" s="128"/>
      <c r="P393" s="28"/>
      <c r="Q393" s="33"/>
      <c r="R393" s="60"/>
      <c r="S393" s="35"/>
      <c r="T393" s="36"/>
      <c r="AA393" s="43"/>
      <c r="AB393" s="43"/>
    </row>
    <row r="394" spans="1:28" s="17" customFormat="1" ht="12.75" customHeight="1" x14ac:dyDescent="0.2">
      <c r="A394" s="127" t="s">
        <v>1462</v>
      </c>
      <c r="B394" s="127"/>
      <c r="C394" s="127"/>
      <c r="D394" s="28"/>
      <c r="E394" s="133"/>
      <c r="F394" s="133"/>
      <c r="G394" s="179"/>
      <c r="H394" s="133"/>
      <c r="I394" s="133"/>
      <c r="J394" s="133"/>
      <c r="K394" s="131"/>
      <c r="L394" s="30"/>
      <c r="M394" s="129"/>
      <c r="N394" s="30"/>
      <c r="O394" s="127"/>
      <c r="P394" s="28"/>
      <c r="Q394" s="33"/>
      <c r="R394" s="60"/>
      <c r="S394" s="35"/>
      <c r="T394" s="36"/>
      <c r="AA394" s="43"/>
      <c r="AB394" s="43"/>
    </row>
    <row r="395" spans="1:28" s="17" customFormat="1" ht="15" x14ac:dyDescent="0.2">
      <c r="A395" s="128"/>
      <c r="B395" s="128"/>
      <c r="C395" s="128"/>
      <c r="D395" s="28"/>
      <c r="E395" s="134"/>
      <c r="F395" s="134"/>
      <c r="G395" s="180"/>
      <c r="H395" s="134"/>
      <c r="I395" s="134"/>
      <c r="J395" s="134"/>
      <c r="K395" s="132"/>
      <c r="L395" s="30"/>
      <c r="M395" s="130"/>
      <c r="N395" s="30"/>
      <c r="O395" s="128"/>
      <c r="P395" s="28"/>
      <c r="Q395" s="33"/>
      <c r="R395" s="60"/>
      <c r="S395" s="35"/>
      <c r="T395" s="36"/>
      <c r="AA395" s="43"/>
      <c r="AB395" s="43"/>
    </row>
    <row r="396" spans="1:28" s="17" customFormat="1" ht="15" customHeight="1" x14ac:dyDescent="0.2">
      <c r="A396" s="127" t="s">
        <v>1463</v>
      </c>
      <c r="B396" s="127"/>
      <c r="C396" s="127"/>
      <c r="D396" s="28"/>
      <c r="E396" s="133"/>
      <c r="F396" s="133"/>
      <c r="G396" s="179"/>
      <c r="H396" s="133"/>
      <c r="I396" s="133"/>
      <c r="J396" s="133"/>
      <c r="K396" s="131"/>
      <c r="L396" s="30"/>
      <c r="M396" s="129"/>
      <c r="N396" s="30"/>
      <c r="O396" s="127"/>
      <c r="P396" s="28"/>
      <c r="Q396" s="33"/>
      <c r="R396" s="60"/>
      <c r="S396" s="35"/>
      <c r="T396" s="36"/>
      <c r="AA396" s="43"/>
      <c r="AB396" s="43"/>
    </row>
    <row r="397" spans="1:28" s="17" customFormat="1" ht="15" x14ac:dyDescent="0.2">
      <c r="A397" s="128"/>
      <c r="B397" s="128"/>
      <c r="C397" s="128"/>
      <c r="D397" s="28"/>
      <c r="E397" s="134"/>
      <c r="F397" s="134"/>
      <c r="G397" s="180"/>
      <c r="H397" s="134"/>
      <c r="I397" s="134"/>
      <c r="J397" s="134"/>
      <c r="K397" s="132"/>
      <c r="L397" s="30"/>
      <c r="M397" s="130"/>
      <c r="N397" s="30"/>
      <c r="O397" s="128"/>
      <c r="P397" s="28"/>
      <c r="Q397" s="33"/>
      <c r="R397" s="60"/>
      <c r="S397" s="35"/>
      <c r="T397" s="36"/>
      <c r="AA397" s="43"/>
      <c r="AB397" s="43"/>
    </row>
    <row r="398" spans="1:28" s="17" customFormat="1" ht="15" customHeight="1" x14ac:dyDescent="0.2">
      <c r="A398" s="127" t="s">
        <v>1464</v>
      </c>
      <c r="B398" s="127"/>
      <c r="C398" s="127"/>
      <c r="D398" s="28"/>
      <c r="E398" s="133"/>
      <c r="F398" s="133"/>
      <c r="G398" s="181"/>
      <c r="H398" s="133"/>
      <c r="I398" s="133"/>
      <c r="J398" s="133"/>
      <c r="K398" s="131"/>
      <c r="L398" s="30"/>
      <c r="M398" s="129"/>
      <c r="N398" s="30"/>
      <c r="O398" s="127"/>
      <c r="P398" s="28"/>
      <c r="Q398" s="33"/>
      <c r="R398" s="33"/>
      <c r="S398" s="28"/>
      <c r="T398" s="36"/>
      <c r="AA398" s="43"/>
      <c r="AB398" s="43"/>
    </row>
    <row r="399" spans="1:28" s="17" customFormat="1" ht="12.75" customHeight="1" x14ac:dyDescent="0.2">
      <c r="A399" s="128"/>
      <c r="B399" s="128"/>
      <c r="C399" s="128"/>
      <c r="D399" s="28"/>
      <c r="E399" s="134"/>
      <c r="F399" s="134"/>
      <c r="G399" s="182"/>
      <c r="H399" s="134"/>
      <c r="I399" s="134"/>
      <c r="J399" s="134"/>
      <c r="K399" s="132"/>
      <c r="L399" s="30"/>
      <c r="M399" s="130"/>
      <c r="N399" s="30"/>
      <c r="O399" s="128"/>
      <c r="P399" s="28"/>
      <c r="Q399" s="33"/>
      <c r="R399" s="60"/>
      <c r="S399" s="35"/>
      <c r="T399" s="36"/>
      <c r="AA399" s="43"/>
      <c r="AB399" s="43"/>
    </row>
    <row r="400" spans="1:28" s="17" customFormat="1" ht="12.75" customHeight="1" x14ac:dyDescent="0.2">
      <c r="A400" s="127" t="s">
        <v>1465</v>
      </c>
      <c r="B400" s="127"/>
      <c r="C400" s="127"/>
      <c r="D400" s="28"/>
      <c r="E400" s="133"/>
      <c r="F400" s="133"/>
      <c r="G400" s="179"/>
      <c r="H400" s="133"/>
      <c r="I400" s="133"/>
      <c r="J400" s="133"/>
      <c r="K400" s="131"/>
      <c r="L400" s="30"/>
      <c r="M400" s="129"/>
      <c r="N400" s="30"/>
      <c r="O400" s="127"/>
      <c r="P400" s="28"/>
      <c r="Q400" s="33"/>
      <c r="R400" s="60"/>
      <c r="S400" s="35"/>
      <c r="T400" s="36"/>
      <c r="AA400" s="43"/>
      <c r="AB400" s="43"/>
    </row>
    <row r="401" spans="1:28" s="17" customFormat="1" ht="15" x14ac:dyDescent="0.2">
      <c r="A401" s="128"/>
      <c r="B401" s="128"/>
      <c r="C401" s="128"/>
      <c r="D401" s="28"/>
      <c r="E401" s="134"/>
      <c r="F401" s="134"/>
      <c r="G401" s="180"/>
      <c r="H401" s="134"/>
      <c r="I401" s="134"/>
      <c r="J401" s="134"/>
      <c r="K401" s="132"/>
      <c r="L401" s="30"/>
      <c r="M401" s="130"/>
      <c r="N401" s="30"/>
      <c r="O401" s="128"/>
      <c r="P401" s="28"/>
      <c r="Q401" s="33"/>
      <c r="R401" s="60"/>
      <c r="S401" s="35"/>
      <c r="T401" s="36"/>
      <c r="AA401" s="43"/>
      <c r="AB401" s="43"/>
    </row>
    <row r="402" spans="1:28" s="17" customFormat="1" ht="15" customHeight="1" x14ac:dyDescent="0.2">
      <c r="A402" s="127" t="s">
        <v>1466</v>
      </c>
      <c r="B402" s="127"/>
      <c r="C402" s="127"/>
      <c r="D402" s="28"/>
      <c r="E402" s="133"/>
      <c r="F402" s="133"/>
      <c r="G402" s="179"/>
      <c r="H402" s="133"/>
      <c r="I402" s="133"/>
      <c r="J402" s="133"/>
      <c r="K402" s="131"/>
      <c r="L402" s="30"/>
      <c r="M402" s="129"/>
      <c r="N402" s="30"/>
      <c r="O402" s="127"/>
      <c r="P402" s="28"/>
      <c r="Q402" s="33"/>
      <c r="R402" s="60"/>
      <c r="S402" s="35"/>
      <c r="T402" s="36"/>
      <c r="AA402" s="43"/>
      <c r="AB402" s="43"/>
    </row>
    <row r="403" spans="1:28" s="17" customFormat="1" ht="15" x14ac:dyDescent="0.2">
      <c r="A403" s="128"/>
      <c r="B403" s="128"/>
      <c r="C403" s="128"/>
      <c r="D403" s="28"/>
      <c r="E403" s="134"/>
      <c r="F403" s="134"/>
      <c r="G403" s="180"/>
      <c r="H403" s="134"/>
      <c r="I403" s="134"/>
      <c r="J403" s="134"/>
      <c r="K403" s="132"/>
      <c r="L403" s="30"/>
      <c r="M403" s="130"/>
      <c r="N403" s="30"/>
      <c r="O403" s="128"/>
      <c r="P403" s="28"/>
      <c r="Q403" s="33"/>
      <c r="R403" s="60"/>
      <c r="S403" s="35"/>
      <c r="T403" s="36"/>
      <c r="AA403" s="43"/>
      <c r="AB403" s="43"/>
    </row>
    <row r="404" spans="1:28" s="17" customFormat="1" ht="12.75" customHeight="1" x14ac:dyDescent="0.2">
      <c r="A404" s="127" t="s">
        <v>1467</v>
      </c>
      <c r="B404" s="127"/>
      <c r="C404" s="127"/>
      <c r="D404" s="28"/>
      <c r="E404" s="133"/>
      <c r="F404" s="133"/>
      <c r="G404" s="179"/>
      <c r="H404" s="133"/>
      <c r="I404" s="133"/>
      <c r="J404" s="133"/>
      <c r="K404" s="131"/>
      <c r="L404" s="30"/>
      <c r="M404" s="129"/>
      <c r="N404" s="30"/>
      <c r="O404" s="127"/>
      <c r="P404" s="28"/>
      <c r="Q404" s="33"/>
      <c r="R404" s="60"/>
      <c r="S404" s="35"/>
      <c r="T404" s="36"/>
      <c r="AA404" s="43"/>
      <c r="AB404" s="43"/>
    </row>
    <row r="405" spans="1:28" s="17" customFormat="1" ht="15" x14ac:dyDescent="0.2">
      <c r="A405" s="128"/>
      <c r="B405" s="128"/>
      <c r="C405" s="128"/>
      <c r="D405" s="28"/>
      <c r="E405" s="134"/>
      <c r="F405" s="134"/>
      <c r="G405" s="180"/>
      <c r="H405" s="134"/>
      <c r="I405" s="134"/>
      <c r="J405" s="134"/>
      <c r="K405" s="132"/>
      <c r="L405" s="30"/>
      <c r="M405" s="130"/>
      <c r="N405" s="30"/>
      <c r="O405" s="128"/>
      <c r="P405" s="28"/>
      <c r="Q405" s="33"/>
      <c r="R405" s="60"/>
      <c r="S405" s="35"/>
      <c r="T405" s="36"/>
      <c r="AA405" s="43"/>
      <c r="AB405" s="43"/>
    </row>
    <row r="406" spans="1:28" s="17" customFormat="1" ht="15" customHeight="1" x14ac:dyDescent="0.2">
      <c r="A406" s="127" t="s">
        <v>1468</v>
      </c>
      <c r="B406" s="127"/>
      <c r="C406" s="127"/>
      <c r="D406" s="28"/>
      <c r="E406" s="133"/>
      <c r="F406" s="133"/>
      <c r="G406" s="179"/>
      <c r="H406" s="133"/>
      <c r="I406" s="133"/>
      <c r="J406" s="133"/>
      <c r="K406" s="131"/>
      <c r="L406" s="30"/>
      <c r="M406" s="129"/>
      <c r="N406" s="30"/>
      <c r="O406" s="127"/>
      <c r="P406" s="28"/>
      <c r="Q406" s="33"/>
      <c r="R406" s="60"/>
      <c r="S406" s="35"/>
      <c r="T406" s="36"/>
      <c r="AA406" s="43"/>
      <c r="AB406" s="43"/>
    </row>
    <row r="407" spans="1:28" s="17" customFormat="1" ht="15" x14ac:dyDescent="0.2">
      <c r="A407" s="128"/>
      <c r="B407" s="128"/>
      <c r="C407" s="128"/>
      <c r="D407" s="28"/>
      <c r="E407" s="134"/>
      <c r="F407" s="134"/>
      <c r="G407" s="180"/>
      <c r="H407" s="134"/>
      <c r="I407" s="134"/>
      <c r="J407" s="134"/>
      <c r="K407" s="132"/>
      <c r="L407" s="30"/>
      <c r="M407" s="130"/>
      <c r="N407" s="30"/>
      <c r="O407" s="128"/>
      <c r="P407" s="28"/>
      <c r="Q407" s="33"/>
      <c r="R407" s="60"/>
      <c r="S407" s="35"/>
      <c r="T407" s="36"/>
      <c r="AA407" s="43"/>
      <c r="AB407" s="43"/>
    </row>
    <row r="408" spans="1:28" s="17" customFormat="1" ht="15" customHeight="1" x14ac:dyDescent="0.2">
      <c r="A408" s="127" t="s">
        <v>1469</v>
      </c>
      <c r="B408" s="127"/>
      <c r="C408" s="127"/>
      <c r="D408" s="28"/>
      <c r="E408" s="133"/>
      <c r="F408" s="133"/>
      <c r="G408" s="179"/>
      <c r="H408" s="133"/>
      <c r="I408" s="133"/>
      <c r="J408" s="133"/>
      <c r="K408" s="131"/>
      <c r="L408" s="30"/>
      <c r="M408" s="129"/>
      <c r="N408" s="30"/>
      <c r="O408" s="127"/>
      <c r="P408" s="28"/>
      <c r="Q408" s="33"/>
      <c r="R408" s="33"/>
      <c r="S408" s="28"/>
      <c r="T408" s="36"/>
      <c r="AA408" s="43"/>
      <c r="AB408" s="43"/>
    </row>
    <row r="409" spans="1:28" s="17" customFormat="1" ht="12.75" customHeight="1" x14ac:dyDescent="0.2">
      <c r="A409" s="128"/>
      <c r="B409" s="128"/>
      <c r="C409" s="128"/>
      <c r="D409" s="28"/>
      <c r="E409" s="134"/>
      <c r="F409" s="134"/>
      <c r="G409" s="180"/>
      <c r="H409" s="134"/>
      <c r="I409" s="134"/>
      <c r="J409" s="134"/>
      <c r="K409" s="132"/>
      <c r="L409" s="30"/>
      <c r="M409" s="130"/>
      <c r="N409" s="30"/>
      <c r="O409" s="128"/>
      <c r="P409" s="28"/>
      <c r="Q409" s="33"/>
      <c r="R409" s="60"/>
      <c r="S409" s="35"/>
      <c r="T409" s="36"/>
      <c r="AA409" s="43"/>
      <c r="AB409" s="43"/>
    </row>
    <row r="410" spans="1:28" s="17" customFormat="1" ht="12.75" customHeight="1" x14ac:dyDescent="0.2">
      <c r="A410" s="127" t="s">
        <v>1470</v>
      </c>
      <c r="B410" s="127"/>
      <c r="C410" s="127"/>
      <c r="D410" s="28"/>
      <c r="E410" s="133"/>
      <c r="F410" s="133"/>
      <c r="G410" s="179"/>
      <c r="H410" s="133"/>
      <c r="I410" s="133"/>
      <c r="J410" s="133"/>
      <c r="K410" s="131"/>
      <c r="L410" s="30"/>
      <c r="M410" s="129"/>
      <c r="N410" s="30"/>
      <c r="O410" s="127"/>
      <c r="P410" s="28"/>
      <c r="Q410" s="33"/>
      <c r="R410" s="60"/>
      <c r="S410" s="35"/>
      <c r="T410" s="36"/>
      <c r="AA410" s="43"/>
      <c r="AB410" s="43"/>
    </row>
    <row r="411" spans="1:28" s="17" customFormat="1" ht="15" x14ac:dyDescent="0.2">
      <c r="A411" s="128"/>
      <c r="B411" s="128"/>
      <c r="C411" s="128"/>
      <c r="D411" s="28"/>
      <c r="E411" s="134"/>
      <c r="F411" s="134"/>
      <c r="G411" s="180"/>
      <c r="H411" s="134"/>
      <c r="I411" s="134"/>
      <c r="J411" s="134"/>
      <c r="K411" s="132"/>
      <c r="L411" s="30"/>
      <c r="M411" s="130"/>
      <c r="N411" s="30"/>
      <c r="O411" s="128"/>
      <c r="P411" s="28"/>
      <c r="Q411" s="33"/>
      <c r="R411" s="60"/>
      <c r="S411" s="35"/>
      <c r="T411" s="36"/>
      <c r="AA411" s="43"/>
      <c r="AB411" s="43"/>
    </row>
    <row r="412" spans="1:28" s="17" customFormat="1" ht="15" customHeight="1" x14ac:dyDescent="0.2">
      <c r="A412" s="127" t="s">
        <v>1471</v>
      </c>
      <c r="B412" s="127"/>
      <c r="C412" s="127"/>
      <c r="D412" s="28"/>
      <c r="E412" s="133"/>
      <c r="F412" s="133"/>
      <c r="G412" s="179"/>
      <c r="H412" s="133"/>
      <c r="I412" s="133"/>
      <c r="J412" s="133"/>
      <c r="K412" s="131"/>
      <c r="L412" s="30"/>
      <c r="M412" s="129"/>
      <c r="N412" s="30"/>
      <c r="O412" s="127"/>
      <c r="P412" s="28"/>
      <c r="Q412" s="33"/>
      <c r="R412" s="60"/>
      <c r="S412" s="35"/>
      <c r="T412" s="36"/>
      <c r="AA412" s="43"/>
      <c r="AB412" s="43"/>
    </row>
    <row r="413" spans="1:28" s="17" customFormat="1" ht="15" x14ac:dyDescent="0.2">
      <c r="A413" s="128"/>
      <c r="B413" s="128"/>
      <c r="C413" s="128"/>
      <c r="D413" s="28"/>
      <c r="E413" s="134"/>
      <c r="F413" s="134"/>
      <c r="G413" s="180"/>
      <c r="H413" s="134"/>
      <c r="I413" s="134"/>
      <c r="J413" s="134"/>
      <c r="K413" s="132"/>
      <c r="L413" s="30"/>
      <c r="M413" s="130"/>
      <c r="N413" s="30"/>
      <c r="O413" s="128"/>
      <c r="P413" s="28"/>
      <c r="Q413" s="33"/>
      <c r="R413" s="60"/>
      <c r="S413" s="35"/>
      <c r="T413" s="36"/>
      <c r="AA413" s="43"/>
      <c r="AB413" s="43"/>
    </row>
    <row r="414" spans="1:28" s="17" customFormat="1" ht="15" customHeight="1" x14ac:dyDescent="0.2">
      <c r="A414" s="127" t="s">
        <v>1472</v>
      </c>
      <c r="B414" s="127"/>
      <c r="C414" s="127"/>
      <c r="D414" s="28"/>
      <c r="E414" s="133"/>
      <c r="F414" s="133"/>
      <c r="G414" s="179"/>
      <c r="H414" s="133"/>
      <c r="I414" s="133"/>
      <c r="J414" s="133"/>
      <c r="K414" s="131"/>
      <c r="L414" s="30"/>
      <c r="M414" s="129"/>
      <c r="N414" s="30"/>
      <c r="O414" s="127"/>
      <c r="P414" s="28"/>
      <c r="Q414" s="33"/>
      <c r="R414" s="33"/>
      <c r="S414" s="28"/>
      <c r="T414" s="36"/>
      <c r="AA414" s="43"/>
      <c r="AB414" s="43"/>
    </row>
    <row r="415" spans="1:28" s="17" customFormat="1" ht="12.75" customHeight="1" x14ac:dyDescent="0.2">
      <c r="A415" s="128"/>
      <c r="B415" s="128"/>
      <c r="C415" s="128"/>
      <c r="D415" s="28"/>
      <c r="E415" s="134"/>
      <c r="F415" s="134"/>
      <c r="G415" s="180"/>
      <c r="H415" s="134"/>
      <c r="I415" s="134"/>
      <c r="J415" s="134"/>
      <c r="K415" s="132"/>
      <c r="L415" s="30"/>
      <c r="M415" s="130"/>
      <c r="N415" s="30"/>
      <c r="O415" s="128"/>
      <c r="P415" s="28"/>
      <c r="Q415" s="33"/>
      <c r="R415" s="60"/>
      <c r="S415" s="35"/>
      <c r="T415" s="36"/>
      <c r="AA415" s="43"/>
      <c r="AB415" s="43"/>
    </row>
    <row r="416" spans="1:28" s="17" customFormat="1" ht="12.75" customHeight="1" x14ac:dyDescent="0.2">
      <c r="A416" s="127" t="s">
        <v>1473</v>
      </c>
      <c r="B416" s="127"/>
      <c r="C416" s="127"/>
      <c r="D416" s="28"/>
      <c r="E416" s="133"/>
      <c r="F416" s="133"/>
      <c r="G416" s="179"/>
      <c r="H416" s="133"/>
      <c r="I416" s="133"/>
      <c r="J416" s="133"/>
      <c r="K416" s="131"/>
      <c r="L416" s="30"/>
      <c r="M416" s="129"/>
      <c r="N416" s="30"/>
      <c r="O416" s="127"/>
      <c r="P416" s="28"/>
      <c r="Q416" s="33"/>
      <c r="R416" s="60"/>
      <c r="S416" s="35"/>
      <c r="T416" s="36"/>
      <c r="AA416" s="43"/>
      <c r="AB416" s="43"/>
    </row>
    <row r="417" spans="1:28" s="17" customFormat="1" ht="15" x14ac:dyDescent="0.2">
      <c r="A417" s="128"/>
      <c r="B417" s="128"/>
      <c r="C417" s="128"/>
      <c r="D417" s="28"/>
      <c r="E417" s="134"/>
      <c r="F417" s="134"/>
      <c r="G417" s="180"/>
      <c r="H417" s="134"/>
      <c r="I417" s="134"/>
      <c r="J417" s="134"/>
      <c r="K417" s="132"/>
      <c r="L417" s="30"/>
      <c r="M417" s="130"/>
      <c r="N417" s="30"/>
      <c r="O417" s="128"/>
      <c r="P417" s="28"/>
      <c r="Q417" s="33"/>
      <c r="R417" s="60"/>
      <c r="S417" s="35"/>
      <c r="T417" s="36"/>
      <c r="AA417" s="43"/>
      <c r="AB417" s="43"/>
    </row>
    <row r="418" spans="1:28" s="17" customFormat="1" ht="15" customHeight="1" x14ac:dyDescent="0.2">
      <c r="A418" s="127" t="s">
        <v>1474</v>
      </c>
      <c r="B418" s="127"/>
      <c r="C418" s="127"/>
      <c r="D418" s="28"/>
      <c r="E418" s="133"/>
      <c r="F418" s="133"/>
      <c r="G418" s="179"/>
      <c r="H418" s="133"/>
      <c r="I418" s="133"/>
      <c r="J418" s="133"/>
      <c r="K418" s="131"/>
      <c r="L418" s="30"/>
      <c r="M418" s="129"/>
      <c r="N418" s="30"/>
      <c r="O418" s="127"/>
      <c r="P418" s="28"/>
      <c r="Q418" s="33"/>
      <c r="R418" s="60"/>
      <c r="S418" s="35"/>
      <c r="T418" s="36"/>
      <c r="AA418" s="43"/>
      <c r="AB418" s="43"/>
    </row>
    <row r="419" spans="1:28" s="17" customFormat="1" ht="15" x14ac:dyDescent="0.2">
      <c r="A419" s="128"/>
      <c r="B419" s="128"/>
      <c r="C419" s="128"/>
      <c r="D419" s="28"/>
      <c r="E419" s="134"/>
      <c r="F419" s="134"/>
      <c r="G419" s="180"/>
      <c r="H419" s="134"/>
      <c r="I419" s="134"/>
      <c r="J419" s="134"/>
      <c r="K419" s="132"/>
      <c r="L419" s="30"/>
      <c r="M419" s="130"/>
      <c r="N419" s="30"/>
      <c r="O419" s="128"/>
      <c r="P419" s="28"/>
      <c r="Q419" s="33"/>
      <c r="R419" s="60"/>
      <c r="S419" s="35"/>
      <c r="T419" s="36"/>
      <c r="AA419" s="43"/>
      <c r="AB419" s="43"/>
    </row>
    <row r="420" spans="1:28" s="17" customFormat="1" ht="15" customHeight="1" x14ac:dyDescent="0.2">
      <c r="A420" s="127" t="s">
        <v>1475</v>
      </c>
      <c r="B420" s="127"/>
      <c r="C420" s="127"/>
      <c r="D420" s="28"/>
      <c r="E420" s="133"/>
      <c r="F420" s="133"/>
      <c r="G420" s="179"/>
      <c r="H420" s="133"/>
      <c r="I420" s="133"/>
      <c r="J420" s="133"/>
      <c r="K420" s="131"/>
      <c r="L420" s="30"/>
      <c r="M420" s="129"/>
      <c r="N420" s="30"/>
      <c r="O420" s="127"/>
      <c r="P420" s="28"/>
      <c r="Q420" s="33"/>
      <c r="R420" s="33"/>
      <c r="S420" s="28"/>
      <c r="T420" s="36"/>
      <c r="AA420" s="43"/>
      <c r="AB420" s="43"/>
    </row>
    <row r="421" spans="1:28" s="17" customFormat="1" ht="12.75" customHeight="1" x14ac:dyDescent="0.2">
      <c r="A421" s="128"/>
      <c r="B421" s="128"/>
      <c r="C421" s="128"/>
      <c r="D421" s="28"/>
      <c r="E421" s="134"/>
      <c r="F421" s="134"/>
      <c r="G421" s="180"/>
      <c r="H421" s="134"/>
      <c r="I421" s="134"/>
      <c r="J421" s="134"/>
      <c r="K421" s="132"/>
      <c r="L421" s="30"/>
      <c r="M421" s="130"/>
      <c r="N421" s="30"/>
      <c r="O421" s="128"/>
      <c r="P421" s="28"/>
      <c r="Q421" s="33"/>
      <c r="R421" s="60"/>
      <c r="S421" s="35"/>
      <c r="T421" s="36"/>
      <c r="AA421" s="43"/>
      <c r="AB421" s="43"/>
    </row>
    <row r="422" spans="1:28" s="17" customFormat="1" ht="12.75" customHeight="1" x14ac:dyDescent="0.2">
      <c r="A422" s="127" t="s">
        <v>1476</v>
      </c>
      <c r="B422" s="127"/>
      <c r="C422" s="127"/>
      <c r="D422" s="28"/>
      <c r="E422" s="133"/>
      <c r="F422" s="133"/>
      <c r="G422" s="179"/>
      <c r="H422" s="133"/>
      <c r="I422" s="133"/>
      <c r="J422" s="133"/>
      <c r="K422" s="131"/>
      <c r="L422" s="30"/>
      <c r="M422" s="129"/>
      <c r="N422" s="30"/>
      <c r="O422" s="127"/>
      <c r="P422" s="28"/>
      <c r="Q422" s="33"/>
      <c r="R422" s="60"/>
      <c r="S422" s="35"/>
      <c r="T422" s="36"/>
      <c r="AA422" s="43"/>
      <c r="AB422" s="43"/>
    </row>
    <row r="423" spans="1:28" s="17" customFormat="1" ht="15" x14ac:dyDescent="0.2">
      <c r="A423" s="128"/>
      <c r="B423" s="128"/>
      <c r="C423" s="128"/>
      <c r="D423" s="28"/>
      <c r="E423" s="134"/>
      <c r="F423" s="134"/>
      <c r="G423" s="180"/>
      <c r="H423" s="134"/>
      <c r="I423" s="134"/>
      <c r="J423" s="134"/>
      <c r="K423" s="132"/>
      <c r="L423" s="30"/>
      <c r="M423" s="130"/>
      <c r="N423" s="30"/>
      <c r="O423" s="128"/>
      <c r="P423" s="28"/>
      <c r="Q423" s="33"/>
      <c r="R423" s="60"/>
      <c r="S423" s="35"/>
      <c r="T423" s="36"/>
      <c r="AA423" s="43"/>
      <c r="AB423" s="43"/>
    </row>
    <row r="424" spans="1:28" s="17" customFormat="1" ht="15" customHeight="1" x14ac:dyDescent="0.2">
      <c r="A424" s="127" t="s">
        <v>1477</v>
      </c>
      <c r="B424" s="127"/>
      <c r="C424" s="127"/>
      <c r="D424" s="28"/>
      <c r="E424" s="133"/>
      <c r="F424" s="133"/>
      <c r="G424" s="179"/>
      <c r="H424" s="133"/>
      <c r="I424" s="133"/>
      <c r="J424" s="133"/>
      <c r="K424" s="131"/>
      <c r="L424" s="30"/>
      <c r="M424" s="129"/>
      <c r="N424" s="30"/>
      <c r="O424" s="127"/>
      <c r="P424" s="28"/>
      <c r="Q424" s="33"/>
      <c r="R424" s="60"/>
      <c r="S424" s="35"/>
      <c r="T424" s="36"/>
      <c r="AA424" s="43"/>
      <c r="AB424" s="43"/>
    </row>
    <row r="425" spans="1:28" s="17" customFormat="1" ht="15" x14ac:dyDescent="0.2">
      <c r="A425" s="128"/>
      <c r="B425" s="128"/>
      <c r="C425" s="128"/>
      <c r="D425" s="28"/>
      <c r="E425" s="134"/>
      <c r="F425" s="134"/>
      <c r="G425" s="180"/>
      <c r="H425" s="134"/>
      <c r="I425" s="134"/>
      <c r="J425" s="134"/>
      <c r="K425" s="132"/>
      <c r="L425" s="30"/>
      <c r="M425" s="130"/>
      <c r="N425" s="30"/>
      <c r="O425" s="128"/>
      <c r="P425" s="28"/>
      <c r="Q425" s="33"/>
      <c r="R425" s="60"/>
      <c r="S425" s="35"/>
      <c r="T425" s="36"/>
      <c r="AA425" s="43"/>
      <c r="AB425" s="43"/>
    </row>
    <row r="426" spans="1:28" s="17" customFormat="1" ht="15" customHeight="1" x14ac:dyDescent="0.2">
      <c r="A426" s="127" t="s">
        <v>1478</v>
      </c>
      <c r="B426" s="127"/>
      <c r="C426" s="127"/>
      <c r="D426" s="28"/>
      <c r="E426" s="133"/>
      <c r="F426" s="133"/>
      <c r="G426" s="179"/>
      <c r="H426" s="133"/>
      <c r="I426" s="133"/>
      <c r="J426" s="133"/>
      <c r="K426" s="131"/>
      <c r="L426" s="30"/>
      <c r="M426" s="129"/>
      <c r="N426" s="30"/>
      <c r="O426" s="127"/>
      <c r="P426" s="28"/>
      <c r="Q426" s="33"/>
      <c r="R426" s="33"/>
      <c r="S426" s="28"/>
      <c r="T426" s="36"/>
      <c r="AA426" s="43"/>
      <c r="AB426" s="43"/>
    </row>
    <row r="427" spans="1:28" s="17" customFormat="1" ht="12.75" customHeight="1" x14ac:dyDescent="0.2">
      <c r="A427" s="128"/>
      <c r="B427" s="128"/>
      <c r="C427" s="128"/>
      <c r="D427" s="28"/>
      <c r="E427" s="134"/>
      <c r="F427" s="134"/>
      <c r="G427" s="180"/>
      <c r="H427" s="134"/>
      <c r="I427" s="134"/>
      <c r="J427" s="134"/>
      <c r="K427" s="132"/>
      <c r="L427" s="30"/>
      <c r="M427" s="130"/>
      <c r="N427" s="30"/>
      <c r="O427" s="128"/>
      <c r="P427" s="28"/>
      <c r="Q427" s="33"/>
      <c r="R427" s="60"/>
      <c r="S427" s="35"/>
      <c r="T427" s="36"/>
      <c r="AA427" s="43"/>
      <c r="AB427" s="43"/>
    </row>
    <row r="428" spans="1:28" s="17" customFormat="1" ht="12.75" customHeight="1" x14ac:dyDescent="0.2">
      <c r="A428" s="127" t="s">
        <v>1479</v>
      </c>
      <c r="B428" s="127"/>
      <c r="C428" s="127"/>
      <c r="D428" s="28"/>
      <c r="E428" s="133"/>
      <c r="F428" s="133"/>
      <c r="G428" s="181"/>
      <c r="H428" s="133"/>
      <c r="I428" s="133"/>
      <c r="J428" s="133"/>
      <c r="K428" s="131"/>
      <c r="L428" s="30"/>
      <c r="M428" s="129"/>
      <c r="N428" s="30"/>
      <c r="O428" s="127"/>
      <c r="P428" s="28"/>
      <c r="Q428" s="33"/>
      <c r="R428" s="60"/>
      <c r="S428" s="35"/>
      <c r="T428" s="36"/>
      <c r="AA428" s="43"/>
      <c r="AB428" s="43"/>
    </row>
    <row r="429" spans="1:28" s="17" customFormat="1" ht="15" x14ac:dyDescent="0.2">
      <c r="A429" s="128"/>
      <c r="B429" s="128"/>
      <c r="C429" s="128"/>
      <c r="D429" s="28"/>
      <c r="E429" s="134"/>
      <c r="F429" s="134"/>
      <c r="G429" s="182"/>
      <c r="H429" s="134"/>
      <c r="I429" s="134"/>
      <c r="J429" s="134"/>
      <c r="K429" s="132"/>
      <c r="L429" s="30"/>
      <c r="M429" s="130"/>
      <c r="N429" s="30"/>
      <c r="O429" s="128"/>
      <c r="P429" s="28"/>
      <c r="Q429" s="33"/>
      <c r="R429" s="60"/>
      <c r="S429" s="35"/>
      <c r="T429" s="36"/>
      <c r="AA429" s="43"/>
      <c r="AB429" s="43"/>
    </row>
    <row r="430" spans="1:28" s="17" customFormat="1" ht="15" customHeight="1" x14ac:dyDescent="0.2">
      <c r="A430" s="127" t="s">
        <v>1480</v>
      </c>
      <c r="B430" s="127"/>
      <c r="C430" s="127"/>
      <c r="D430" s="28"/>
      <c r="E430" s="133"/>
      <c r="F430" s="133"/>
      <c r="G430" s="181"/>
      <c r="H430" s="133"/>
      <c r="I430" s="133"/>
      <c r="J430" s="133"/>
      <c r="K430" s="131"/>
      <c r="L430" s="30"/>
      <c r="M430" s="129"/>
      <c r="N430" s="30"/>
      <c r="O430" s="127"/>
      <c r="P430" s="28"/>
      <c r="Q430" s="33"/>
      <c r="R430" s="60"/>
      <c r="S430" s="35"/>
      <c r="T430" s="36"/>
      <c r="AA430" s="43"/>
      <c r="AB430" s="43"/>
    </row>
    <row r="431" spans="1:28" s="17" customFormat="1" ht="15" x14ac:dyDescent="0.2">
      <c r="A431" s="128"/>
      <c r="B431" s="128"/>
      <c r="C431" s="128"/>
      <c r="D431" s="28"/>
      <c r="E431" s="134"/>
      <c r="F431" s="134"/>
      <c r="G431" s="182"/>
      <c r="H431" s="134"/>
      <c r="I431" s="134"/>
      <c r="J431" s="134"/>
      <c r="K431" s="132"/>
      <c r="L431" s="30"/>
      <c r="M431" s="130"/>
      <c r="N431" s="30"/>
      <c r="O431" s="128"/>
      <c r="P431" s="28"/>
      <c r="Q431" s="33"/>
      <c r="R431" s="60"/>
      <c r="S431" s="35"/>
      <c r="T431" s="36"/>
      <c r="AA431" s="43"/>
      <c r="AB431" s="43"/>
    </row>
    <row r="432" spans="1:28" s="17" customFormat="1" ht="15" customHeight="1" x14ac:dyDescent="0.2">
      <c r="A432" s="127" t="s">
        <v>1481</v>
      </c>
      <c r="B432" s="127"/>
      <c r="C432" s="127"/>
      <c r="D432" s="28"/>
      <c r="E432" s="133"/>
      <c r="F432" s="133"/>
      <c r="G432" s="181"/>
      <c r="H432" s="133"/>
      <c r="I432" s="133"/>
      <c r="J432" s="133"/>
      <c r="K432" s="131"/>
      <c r="L432" s="30"/>
      <c r="M432" s="129"/>
      <c r="N432" s="30"/>
      <c r="O432" s="127"/>
      <c r="P432" s="28"/>
      <c r="Q432" s="33"/>
      <c r="R432" s="33"/>
      <c r="S432" s="28"/>
      <c r="T432" s="36"/>
      <c r="AA432" s="43"/>
      <c r="AB432" s="43"/>
    </row>
    <row r="433" spans="1:28" s="17" customFormat="1" ht="12.75" customHeight="1" x14ac:dyDescent="0.2">
      <c r="A433" s="128"/>
      <c r="B433" s="128"/>
      <c r="C433" s="128"/>
      <c r="D433" s="28"/>
      <c r="E433" s="134"/>
      <c r="F433" s="134"/>
      <c r="G433" s="182"/>
      <c r="H433" s="134"/>
      <c r="I433" s="134"/>
      <c r="J433" s="134"/>
      <c r="K433" s="132"/>
      <c r="L433" s="30"/>
      <c r="M433" s="130"/>
      <c r="N433" s="30"/>
      <c r="O433" s="128"/>
      <c r="P433" s="28"/>
      <c r="Q433" s="33"/>
      <c r="R433" s="60"/>
      <c r="S433" s="35"/>
      <c r="T433" s="36"/>
      <c r="AA433" s="43"/>
      <c r="AB433" s="43"/>
    </row>
    <row r="434" spans="1:28" s="17" customFormat="1" ht="12.75" customHeight="1" x14ac:dyDescent="0.2">
      <c r="A434" s="127" t="s">
        <v>1482</v>
      </c>
      <c r="B434" s="127"/>
      <c r="C434" s="127"/>
      <c r="D434" s="28"/>
      <c r="E434" s="133"/>
      <c r="F434" s="133"/>
      <c r="G434" s="179"/>
      <c r="H434" s="133"/>
      <c r="I434" s="133"/>
      <c r="J434" s="133"/>
      <c r="K434" s="131"/>
      <c r="L434" s="30"/>
      <c r="M434" s="129"/>
      <c r="N434" s="30"/>
      <c r="O434" s="127"/>
      <c r="P434" s="28"/>
      <c r="Q434" s="33"/>
      <c r="R434" s="60"/>
      <c r="S434" s="35"/>
      <c r="T434" s="36"/>
      <c r="AA434" s="43"/>
      <c r="AB434" s="43"/>
    </row>
    <row r="435" spans="1:28" s="17" customFormat="1" ht="15" x14ac:dyDescent="0.2">
      <c r="A435" s="128"/>
      <c r="B435" s="128"/>
      <c r="C435" s="128"/>
      <c r="D435" s="28"/>
      <c r="E435" s="134"/>
      <c r="F435" s="134"/>
      <c r="G435" s="180"/>
      <c r="H435" s="134"/>
      <c r="I435" s="134"/>
      <c r="J435" s="134"/>
      <c r="K435" s="132"/>
      <c r="L435" s="30"/>
      <c r="M435" s="130"/>
      <c r="N435" s="30"/>
      <c r="O435" s="128"/>
      <c r="P435" s="28"/>
      <c r="Q435" s="33"/>
      <c r="R435" s="60"/>
      <c r="S435" s="35"/>
      <c r="T435" s="36"/>
      <c r="AA435" s="43"/>
      <c r="AB435" s="43"/>
    </row>
    <row r="436" spans="1:28" s="17" customFormat="1" ht="15" customHeight="1" x14ac:dyDescent="0.2">
      <c r="A436" s="127" t="s">
        <v>1483</v>
      </c>
      <c r="B436" s="127"/>
      <c r="C436" s="127"/>
      <c r="D436" s="28"/>
      <c r="E436" s="133"/>
      <c r="F436" s="133"/>
      <c r="G436" s="179"/>
      <c r="H436" s="133"/>
      <c r="I436" s="133"/>
      <c r="J436" s="133"/>
      <c r="K436" s="131"/>
      <c r="L436" s="30"/>
      <c r="M436" s="129"/>
      <c r="N436" s="30"/>
      <c r="O436" s="127"/>
      <c r="P436" s="28"/>
      <c r="Q436" s="33"/>
      <c r="R436" s="60"/>
      <c r="S436" s="35"/>
      <c r="T436" s="36"/>
      <c r="AA436" s="43"/>
      <c r="AB436" s="43"/>
    </row>
    <row r="437" spans="1:28" s="17" customFormat="1" ht="15" x14ac:dyDescent="0.2">
      <c r="A437" s="128"/>
      <c r="B437" s="128"/>
      <c r="C437" s="128"/>
      <c r="D437" s="28"/>
      <c r="E437" s="134"/>
      <c r="F437" s="134"/>
      <c r="G437" s="180"/>
      <c r="H437" s="134"/>
      <c r="I437" s="134"/>
      <c r="J437" s="134"/>
      <c r="K437" s="132"/>
      <c r="L437" s="30"/>
      <c r="M437" s="130"/>
      <c r="N437" s="30"/>
      <c r="O437" s="128"/>
      <c r="P437" s="28"/>
      <c r="Q437" s="33"/>
      <c r="R437" s="60"/>
      <c r="S437" s="35"/>
      <c r="T437" s="36"/>
      <c r="AA437" s="43"/>
      <c r="AB437" s="43"/>
    </row>
    <row r="438" spans="1:28" s="17" customFormat="1" ht="15" customHeight="1" x14ac:dyDescent="0.2">
      <c r="A438" s="127" t="s">
        <v>1484</v>
      </c>
      <c r="B438" s="127"/>
      <c r="C438" s="127"/>
      <c r="D438" s="28"/>
      <c r="E438" s="133"/>
      <c r="F438" s="133"/>
      <c r="G438" s="181"/>
      <c r="H438" s="133"/>
      <c r="I438" s="133"/>
      <c r="J438" s="133"/>
      <c r="K438" s="131"/>
      <c r="L438" s="30"/>
      <c r="M438" s="129"/>
      <c r="N438" s="30"/>
      <c r="O438" s="127"/>
      <c r="P438" s="28"/>
      <c r="Q438" s="33"/>
      <c r="R438" s="33"/>
      <c r="S438" s="28"/>
      <c r="T438" s="36"/>
      <c r="AA438" s="43"/>
      <c r="AB438" s="43"/>
    </row>
    <row r="439" spans="1:28" s="17" customFormat="1" ht="12.75" customHeight="1" x14ac:dyDescent="0.2">
      <c r="A439" s="128"/>
      <c r="B439" s="128"/>
      <c r="C439" s="128"/>
      <c r="D439" s="28"/>
      <c r="E439" s="134"/>
      <c r="F439" s="134"/>
      <c r="G439" s="182"/>
      <c r="H439" s="134"/>
      <c r="I439" s="134"/>
      <c r="J439" s="134"/>
      <c r="K439" s="132"/>
      <c r="L439" s="30"/>
      <c r="M439" s="130"/>
      <c r="N439" s="30"/>
      <c r="O439" s="128"/>
      <c r="P439" s="28"/>
      <c r="Q439" s="33"/>
      <c r="R439" s="60"/>
      <c r="S439" s="35"/>
      <c r="T439" s="36"/>
      <c r="AA439" s="43"/>
      <c r="AB439" s="43"/>
    </row>
    <row r="440" spans="1:28" s="17" customFormat="1" ht="12.75" customHeight="1" x14ac:dyDescent="0.2">
      <c r="A440" s="127" t="s">
        <v>1485</v>
      </c>
      <c r="B440" s="127"/>
      <c r="C440" s="127"/>
      <c r="D440" s="28"/>
      <c r="E440" s="133"/>
      <c r="F440" s="133"/>
      <c r="G440" s="181"/>
      <c r="H440" s="133"/>
      <c r="I440" s="133"/>
      <c r="J440" s="133"/>
      <c r="K440" s="131"/>
      <c r="L440" s="30"/>
      <c r="M440" s="129"/>
      <c r="N440" s="30"/>
      <c r="O440" s="127"/>
      <c r="P440" s="28"/>
      <c r="Q440" s="33"/>
      <c r="R440" s="60"/>
      <c r="S440" s="35"/>
      <c r="T440" s="36"/>
      <c r="AA440" s="43"/>
      <c r="AB440" s="43"/>
    </row>
    <row r="441" spans="1:28" s="17" customFormat="1" ht="15" x14ac:dyDescent="0.2">
      <c r="A441" s="128"/>
      <c r="B441" s="128"/>
      <c r="C441" s="128"/>
      <c r="D441" s="28"/>
      <c r="E441" s="134"/>
      <c r="F441" s="134"/>
      <c r="G441" s="182"/>
      <c r="H441" s="134"/>
      <c r="I441" s="134"/>
      <c r="J441" s="134"/>
      <c r="K441" s="132"/>
      <c r="L441" s="30"/>
      <c r="M441" s="130"/>
      <c r="N441" s="30"/>
      <c r="O441" s="128"/>
      <c r="P441" s="28"/>
      <c r="Q441" s="33"/>
      <c r="R441" s="60"/>
      <c r="S441" s="35"/>
      <c r="T441" s="36"/>
      <c r="AA441" s="43"/>
      <c r="AB441" s="43"/>
    </row>
    <row r="442" spans="1:28" s="17" customFormat="1" ht="15" customHeight="1" x14ac:dyDescent="0.2">
      <c r="A442" s="127" t="s">
        <v>1486</v>
      </c>
      <c r="B442" s="127"/>
      <c r="C442" s="127"/>
      <c r="D442" s="28"/>
      <c r="E442" s="133"/>
      <c r="F442" s="133"/>
      <c r="G442" s="181"/>
      <c r="H442" s="133"/>
      <c r="I442" s="133"/>
      <c r="J442" s="133"/>
      <c r="K442" s="131"/>
      <c r="L442" s="30"/>
      <c r="M442" s="129"/>
      <c r="N442" s="30"/>
      <c r="O442" s="127"/>
      <c r="P442" s="28"/>
      <c r="Q442" s="33"/>
      <c r="R442" s="60"/>
      <c r="S442" s="35"/>
      <c r="T442" s="36"/>
      <c r="AA442" s="43"/>
      <c r="AB442" s="43"/>
    </row>
    <row r="443" spans="1:28" s="17" customFormat="1" ht="15" x14ac:dyDescent="0.2">
      <c r="A443" s="128"/>
      <c r="B443" s="128"/>
      <c r="C443" s="128"/>
      <c r="D443" s="28"/>
      <c r="E443" s="134"/>
      <c r="F443" s="134"/>
      <c r="G443" s="182"/>
      <c r="H443" s="134"/>
      <c r="I443" s="134"/>
      <c r="J443" s="134"/>
      <c r="K443" s="132"/>
      <c r="L443" s="30"/>
      <c r="M443" s="130"/>
      <c r="N443" s="30"/>
      <c r="O443" s="128"/>
      <c r="P443" s="28"/>
      <c r="Q443" s="33"/>
      <c r="R443" s="60"/>
      <c r="S443" s="35"/>
      <c r="T443" s="36"/>
      <c r="AA443" s="43"/>
      <c r="AB443" s="43"/>
    </row>
    <row r="444" spans="1:28" s="17" customFormat="1" ht="12.75" customHeight="1" x14ac:dyDescent="0.2">
      <c r="A444" s="127" t="s">
        <v>1487</v>
      </c>
      <c r="B444" s="127"/>
      <c r="C444" s="127"/>
      <c r="D444" s="28"/>
      <c r="E444" s="133"/>
      <c r="F444" s="133"/>
      <c r="G444" s="179"/>
      <c r="H444" s="133"/>
      <c r="I444" s="133"/>
      <c r="J444" s="133"/>
      <c r="K444" s="131"/>
      <c r="L444" s="30"/>
      <c r="M444" s="129"/>
      <c r="N444" s="30"/>
      <c r="O444" s="127"/>
      <c r="P444" s="28"/>
      <c r="Q444" s="33"/>
      <c r="R444" s="60"/>
      <c r="S444" s="35"/>
      <c r="T444" s="36"/>
      <c r="AA444" s="43"/>
      <c r="AB444" s="43"/>
    </row>
    <row r="445" spans="1:28" s="17" customFormat="1" ht="15" x14ac:dyDescent="0.2">
      <c r="A445" s="128"/>
      <c r="B445" s="128"/>
      <c r="C445" s="128"/>
      <c r="D445" s="28"/>
      <c r="E445" s="134"/>
      <c r="F445" s="134"/>
      <c r="G445" s="180"/>
      <c r="H445" s="134"/>
      <c r="I445" s="134"/>
      <c r="J445" s="134"/>
      <c r="K445" s="132"/>
      <c r="L445" s="30"/>
      <c r="M445" s="130"/>
      <c r="N445" s="30"/>
      <c r="O445" s="128"/>
      <c r="P445" s="28"/>
      <c r="Q445" s="33"/>
      <c r="R445" s="60"/>
      <c r="S445" s="35"/>
      <c r="T445" s="36"/>
      <c r="AA445" s="43"/>
      <c r="AB445" s="43"/>
    </row>
    <row r="446" spans="1:28" s="17" customFormat="1" ht="15" customHeight="1" x14ac:dyDescent="0.2">
      <c r="A446" s="127" t="s">
        <v>1488</v>
      </c>
      <c r="B446" s="127"/>
      <c r="C446" s="127"/>
      <c r="D446" s="28"/>
      <c r="E446" s="133"/>
      <c r="F446" s="133"/>
      <c r="G446" s="179"/>
      <c r="H446" s="133"/>
      <c r="I446" s="133"/>
      <c r="J446" s="133"/>
      <c r="K446" s="131"/>
      <c r="L446" s="30"/>
      <c r="M446" s="129"/>
      <c r="N446" s="30"/>
      <c r="O446" s="127"/>
      <c r="P446" s="28"/>
      <c r="Q446" s="33"/>
      <c r="R446" s="60"/>
      <c r="S446" s="35"/>
      <c r="T446" s="36"/>
      <c r="AA446" s="43"/>
      <c r="AB446" s="43"/>
    </row>
    <row r="447" spans="1:28" s="17" customFormat="1" ht="15" x14ac:dyDescent="0.2">
      <c r="A447" s="128"/>
      <c r="B447" s="128"/>
      <c r="C447" s="128"/>
      <c r="D447" s="28"/>
      <c r="E447" s="134"/>
      <c r="F447" s="134"/>
      <c r="G447" s="180"/>
      <c r="H447" s="134"/>
      <c r="I447" s="134"/>
      <c r="J447" s="134"/>
      <c r="K447" s="132"/>
      <c r="L447" s="30"/>
      <c r="M447" s="130"/>
      <c r="N447" s="30"/>
      <c r="O447" s="128"/>
      <c r="P447" s="28"/>
      <c r="Q447" s="33"/>
      <c r="R447" s="60"/>
      <c r="S447" s="35"/>
      <c r="T447" s="36"/>
      <c r="AA447" s="43"/>
      <c r="AB447" s="43"/>
    </row>
    <row r="448" spans="1:28" s="17" customFormat="1" ht="15" customHeight="1" x14ac:dyDescent="0.2">
      <c r="A448" s="127" t="s">
        <v>1489</v>
      </c>
      <c r="B448" s="127"/>
      <c r="C448" s="127"/>
      <c r="D448" s="28"/>
      <c r="E448" s="133"/>
      <c r="F448" s="133"/>
      <c r="G448" s="179"/>
      <c r="H448" s="133"/>
      <c r="I448" s="133"/>
      <c r="J448" s="133"/>
      <c r="K448" s="131"/>
      <c r="L448" s="30"/>
      <c r="M448" s="129"/>
      <c r="N448" s="30"/>
      <c r="O448" s="127"/>
      <c r="P448" s="28"/>
      <c r="Q448" s="33"/>
      <c r="R448" s="33"/>
      <c r="S448" s="28"/>
      <c r="T448" s="36"/>
      <c r="AA448" s="43"/>
      <c r="AB448" s="43"/>
    </row>
    <row r="449" spans="1:28" s="17" customFormat="1" ht="12.75" customHeight="1" x14ac:dyDescent="0.2">
      <c r="A449" s="128"/>
      <c r="B449" s="128"/>
      <c r="C449" s="128"/>
      <c r="D449" s="28"/>
      <c r="E449" s="134"/>
      <c r="F449" s="134"/>
      <c r="G449" s="180"/>
      <c r="H449" s="134"/>
      <c r="I449" s="134"/>
      <c r="J449" s="134"/>
      <c r="K449" s="132"/>
      <c r="L449" s="30"/>
      <c r="M449" s="130"/>
      <c r="N449" s="30"/>
      <c r="O449" s="128"/>
      <c r="P449" s="28"/>
      <c r="Q449" s="33"/>
      <c r="R449" s="60"/>
      <c r="S449" s="35"/>
      <c r="T449" s="36"/>
      <c r="AA449" s="43"/>
      <c r="AB449" s="43"/>
    </row>
    <row r="450" spans="1:28" s="17" customFormat="1" ht="12.75" customHeight="1" x14ac:dyDescent="0.2">
      <c r="A450" s="127" t="s">
        <v>1490</v>
      </c>
      <c r="B450" s="127"/>
      <c r="C450" s="127"/>
      <c r="D450" s="28"/>
      <c r="E450" s="133"/>
      <c r="F450" s="133"/>
      <c r="G450" s="179"/>
      <c r="H450" s="133"/>
      <c r="I450" s="133"/>
      <c r="J450" s="133"/>
      <c r="K450" s="131"/>
      <c r="L450" s="30"/>
      <c r="M450" s="129"/>
      <c r="N450" s="30"/>
      <c r="O450" s="127"/>
      <c r="P450" s="28"/>
      <c r="Q450" s="33"/>
      <c r="R450" s="60"/>
      <c r="S450" s="35"/>
      <c r="T450" s="36"/>
      <c r="AA450" s="43"/>
      <c r="AB450" s="43"/>
    </row>
    <row r="451" spans="1:28" s="17" customFormat="1" ht="15" x14ac:dyDescent="0.2">
      <c r="A451" s="128"/>
      <c r="B451" s="128"/>
      <c r="C451" s="128"/>
      <c r="D451" s="28"/>
      <c r="E451" s="134"/>
      <c r="F451" s="134"/>
      <c r="G451" s="180"/>
      <c r="H451" s="134"/>
      <c r="I451" s="134"/>
      <c r="J451" s="134"/>
      <c r="K451" s="132"/>
      <c r="L451" s="30"/>
      <c r="M451" s="130"/>
      <c r="N451" s="30"/>
      <c r="O451" s="128"/>
      <c r="P451" s="28"/>
      <c r="Q451" s="33"/>
      <c r="R451" s="60"/>
      <c r="S451" s="35"/>
      <c r="T451" s="36"/>
      <c r="AA451" s="43"/>
      <c r="AB451" s="43"/>
    </row>
    <row r="452" spans="1:28" s="17" customFormat="1" ht="15" customHeight="1" x14ac:dyDescent="0.2">
      <c r="A452" s="127" t="s">
        <v>1491</v>
      </c>
      <c r="B452" s="127"/>
      <c r="C452" s="127"/>
      <c r="D452" s="28"/>
      <c r="E452" s="133"/>
      <c r="F452" s="133"/>
      <c r="G452" s="179"/>
      <c r="H452" s="133"/>
      <c r="I452" s="133"/>
      <c r="J452" s="133"/>
      <c r="K452" s="131"/>
      <c r="L452" s="30"/>
      <c r="M452" s="129"/>
      <c r="N452" s="30"/>
      <c r="O452" s="127"/>
      <c r="P452" s="28"/>
      <c r="Q452" s="33"/>
      <c r="R452" s="60"/>
      <c r="S452" s="35"/>
      <c r="T452" s="36"/>
      <c r="AA452" s="43"/>
      <c r="AB452" s="43"/>
    </row>
    <row r="453" spans="1:28" s="17" customFormat="1" ht="15" x14ac:dyDescent="0.2">
      <c r="A453" s="128"/>
      <c r="B453" s="128"/>
      <c r="C453" s="128"/>
      <c r="D453" s="28"/>
      <c r="E453" s="134"/>
      <c r="F453" s="134"/>
      <c r="G453" s="180"/>
      <c r="H453" s="134"/>
      <c r="I453" s="134"/>
      <c r="J453" s="134"/>
      <c r="K453" s="132"/>
      <c r="L453" s="30"/>
      <c r="M453" s="130"/>
      <c r="N453" s="30"/>
      <c r="O453" s="128"/>
      <c r="P453" s="28"/>
      <c r="Q453" s="33"/>
      <c r="R453" s="60"/>
      <c r="S453" s="35"/>
      <c r="T453" s="36"/>
      <c r="AA453" s="43"/>
      <c r="AB453" s="43"/>
    </row>
    <row r="454" spans="1:28" s="17" customFormat="1" ht="15" customHeight="1" x14ac:dyDescent="0.2">
      <c r="A454" s="127" t="s">
        <v>1492</v>
      </c>
      <c r="B454" s="127"/>
      <c r="C454" s="127"/>
      <c r="D454" s="28"/>
      <c r="E454" s="133"/>
      <c r="F454" s="133"/>
      <c r="G454" s="179"/>
      <c r="H454" s="133"/>
      <c r="I454" s="133"/>
      <c r="J454" s="133"/>
      <c r="K454" s="131"/>
      <c r="L454" s="30"/>
      <c r="M454" s="129"/>
      <c r="N454" s="30"/>
      <c r="O454" s="127"/>
      <c r="P454" s="28"/>
      <c r="Q454" s="33"/>
      <c r="R454" s="33"/>
      <c r="S454" s="28"/>
      <c r="T454" s="36"/>
      <c r="AA454" s="43"/>
      <c r="AB454" s="43"/>
    </row>
    <row r="455" spans="1:28" s="17" customFormat="1" ht="12.75" customHeight="1" x14ac:dyDescent="0.2">
      <c r="A455" s="128"/>
      <c r="B455" s="128"/>
      <c r="C455" s="128"/>
      <c r="D455" s="28"/>
      <c r="E455" s="134"/>
      <c r="F455" s="134"/>
      <c r="G455" s="180"/>
      <c r="H455" s="134"/>
      <c r="I455" s="134"/>
      <c r="J455" s="134"/>
      <c r="K455" s="132"/>
      <c r="L455" s="30"/>
      <c r="M455" s="130"/>
      <c r="N455" s="30"/>
      <c r="O455" s="128"/>
      <c r="P455" s="28"/>
      <c r="Q455" s="33"/>
      <c r="R455" s="60"/>
      <c r="S455" s="35"/>
      <c r="T455" s="36"/>
      <c r="AA455" s="43"/>
      <c r="AB455" s="43"/>
    </row>
    <row r="456" spans="1:28" s="17" customFormat="1" ht="12.75" customHeight="1" x14ac:dyDescent="0.2">
      <c r="A456" s="127" t="s">
        <v>1493</v>
      </c>
      <c r="B456" s="127"/>
      <c r="C456" s="127"/>
      <c r="D456" s="28"/>
      <c r="E456" s="133"/>
      <c r="F456" s="133"/>
      <c r="G456" s="179"/>
      <c r="H456" s="133"/>
      <c r="I456" s="133"/>
      <c r="J456" s="133"/>
      <c r="K456" s="131"/>
      <c r="L456" s="30"/>
      <c r="M456" s="129"/>
      <c r="N456" s="30"/>
      <c r="O456" s="127"/>
      <c r="P456" s="28"/>
      <c r="Q456" s="33"/>
      <c r="R456" s="60"/>
      <c r="S456" s="35"/>
      <c r="T456" s="36"/>
      <c r="AA456" s="43"/>
      <c r="AB456" s="43"/>
    </row>
    <row r="457" spans="1:28" s="17" customFormat="1" ht="15" x14ac:dyDescent="0.2">
      <c r="A457" s="128"/>
      <c r="B457" s="128"/>
      <c r="C457" s="128"/>
      <c r="D457" s="28"/>
      <c r="E457" s="134"/>
      <c r="F457" s="134"/>
      <c r="G457" s="180"/>
      <c r="H457" s="134"/>
      <c r="I457" s="134"/>
      <c r="J457" s="134"/>
      <c r="K457" s="132"/>
      <c r="L457" s="30"/>
      <c r="M457" s="130"/>
      <c r="N457" s="30"/>
      <c r="O457" s="128"/>
      <c r="P457" s="28"/>
      <c r="Q457" s="33"/>
      <c r="R457" s="60"/>
      <c r="S457" s="35"/>
      <c r="T457" s="36"/>
      <c r="AA457" s="43"/>
      <c r="AB457" s="43"/>
    </row>
    <row r="458" spans="1:28" s="17" customFormat="1" ht="15" customHeight="1" x14ac:dyDescent="0.2">
      <c r="A458" s="127" t="s">
        <v>1494</v>
      </c>
      <c r="B458" s="127"/>
      <c r="C458" s="127"/>
      <c r="D458" s="28"/>
      <c r="E458" s="133"/>
      <c r="F458" s="133"/>
      <c r="G458" s="179"/>
      <c r="H458" s="133"/>
      <c r="I458" s="133"/>
      <c r="J458" s="133"/>
      <c r="K458" s="131"/>
      <c r="L458" s="30"/>
      <c r="M458" s="129"/>
      <c r="N458" s="30"/>
      <c r="O458" s="127"/>
      <c r="P458" s="28"/>
      <c r="Q458" s="33"/>
      <c r="R458" s="60"/>
      <c r="S458" s="35"/>
      <c r="T458" s="36"/>
      <c r="AA458" s="43"/>
      <c r="AB458" s="43"/>
    </row>
    <row r="459" spans="1:28" s="17" customFormat="1" ht="15" x14ac:dyDescent="0.2">
      <c r="A459" s="128"/>
      <c r="B459" s="128"/>
      <c r="C459" s="128"/>
      <c r="D459" s="28"/>
      <c r="E459" s="134"/>
      <c r="F459" s="134"/>
      <c r="G459" s="180"/>
      <c r="H459" s="134"/>
      <c r="I459" s="134"/>
      <c r="J459" s="134"/>
      <c r="K459" s="132"/>
      <c r="L459" s="30"/>
      <c r="M459" s="130"/>
      <c r="N459" s="30"/>
      <c r="O459" s="128"/>
      <c r="P459" s="28"/>
      <c r="Q459" s="33"/>
      <c r="R459" s="60"/>
      <c r="S459" s="35"/>
      <c r="T459" s="36"/>
      <c r="AA459" s="43"/>
      <c r="AB459" s="43"/>
    </row>
    <row r="460" spans="1:28" s="17" customFormat="1" ht="15" customHeight="1" x14ac:dyDescent="0.2">
      <c r="A460" s="127" t="s">
        <v>1495</v>
      </c>
      <c r="B460" s="127"/>
      <c r="C460" s="127"/>
      <c r="D460" s="28"/>
      <c r="E460" s="133"/>
      <c r="F460" s="133"/>
      <c r="G460" s="179"/>
      <c r="H460" s="133"/>
      <c r="I460" s="133"/>
      <c r="J460" s="133"/>
      <c r="K460" s="131"/>
      <c r="L460" s="30"/>
      <c r="M460" s="129"/>
      <c r="N460" s="30"/>
      <c r="O460" s="127"/>
      <c r="P460" s="28"/>
      <c r="Q460" s="33"/>
      <c r="R460" s="33"/>
      <c r="S460" s="28"/>
      <c r="T460" s="36"/>
      <c r="AA460" s="43"/>
      <c r="AB460" s="43"/>
    </row>
    <row r="461" spans="1:28" s="17" customFormat="1" ht="12.75" customHeight="1" x14ac:dyDescent="0.2">
      <c r="A461" s="128"/>
      <c r="B461" s="128"/>
      <c r="C461" s="128"/>
      <c r="D461" s="28"/>
      <c r="E461" s="134"/>
      <c r="F461" s="134"/>
      <c r="G461" s="180"/>
      <c r="H461" s="134"/>
      <c r="I461" s="134"/>
      <c r="J461" s="134"/>
      <c r="K461" s="132"/>
      <c r="L461" s="30"/>
      <c r="M461" s="130"/>
      <c r="N461" s="30"/>
      <c r="O461" s="128"/>
      <c r="P461" s="28"/>
      <c r="Q461" s="33"/>
      <c r="R461" s="60"/>
      <c r="S461" s="35"/>
      <c r="T461" s="36"/>
      <c r="AA461" s="43"/>
      <c r="AB461" s="43"/>
    </row>
    <row r="462" spans="1:28" s="17" customFormat="1" ht="12.75" customHeight="1" x14ac:dyDescent="0.2">
      <c r="A462" s="127" t="s">
        <v>1496</v>
      </c>
      <c r="B462" s="127"/>
      <c r="C462" s="127"/>
      <c r="D462" s="28"/>
      <c r="E462" s="133"/>
      <c r="F462" s="133"/>
      <c r="G462" s="179"/>
      <c r="H462" s="133"/>
      <c r="I462" s="133"/>
      <c r="J462" s="133"/>
      <c r="K462" s="131"/>
      <c r="L462" s="30"/>
      <c r="M462" s="129"/>
      <c r="N462" s="30"/>
      <c r="O462" s="127"/>
      <c r="P462" s="28"/>
      <c r="Q462" s="33"/>
      <c r="R462" s="60"/>
      <c r="S462" s="35"/>
      <c r="T462" s="36"/>
      <c r="AA462" s="43"/>
      <c r="AB462" s="43"/>
    </row>
    <row r="463" spans="1:28" s="17" customFormat="1" ht="15" x14ac:dyDescent="0.2">
      <c r="A463" s="128"/>
      <c r="B463" s="128"/>
      <c r="C463" s="128"/>
      <c r="D463" s="28"/>
      <c r="E463" s="134"/>
      <c r="F463" s="134"/>
      <c r="G463" s="180"/>
      <c r="H463" s="134"/>
      <c r="I463" s="134"/>
      <c r="J463" s="134"/>
      <c r="K463" s="132"/>
      <c r="L463" s="30"/>
      <c r="M463" s="130"/>
      <c r="N463" s="30"/>
      <c r="O463" s="128"/>
      <c r="P463" s="28"/>
      <c r="Q463" s="33"/>
      <c r="R463" s="60"/>
      <c r="S463" s="35"/>
      <c r="T463" s="36"/>
      <c r="AA463" s="43"/>
      <c r="AB463" s="43"/>
    </row>
    <row r="464" spans="1:28" s="17" customFormat="1" ht="15" customHeight="1" x14ac:dyDescent="0.2">
      <c r="A464" s="127" t="s">
        <v>1497</v>
      </c>
      <c r="B464" s="127"/>
      <c r="C464" s="127"/>
      <c r="D464" s="28"/>
      <c r="E464" s="133"/>
      <c r="F464" s="133"/>
      <c r="G464" s="179"/>
      <c r="H464" s="133"/>
      <c r="I464" s="133"/>
      <c r="J464" s="133"/>
      <c r="K464" s="131"/>
      <c r="L464" s="30"/>
      <c r="M464" s="129"/>
      <c r="N464" s="30"/>
      <c r="O464" s="127"/>
      <c r="P464" s="28"/>
      <c r="Q464" s="33"/>
      <c r="R464" s="60"/>
      <c r="S464" s="35"/>
      <c r="T464" s="36"/>
      <c r="AA464" s="43"/>
      <c r="AB464" s="43"/>
    </row>
    <row r="465" spans="1:28" s="17" customFormat="1" ht="15" x14ac:dyDescent="0.2">
      <c r="A465" s="128"/>
      <c r="B465" s="128"/>
      <c r="C465" s="128"/>
      <c r="D465" s="28"/>
      <c r="E465" s="134"/>
      <c r="F465" s="134"/>
      <c r="G465" s="180"/>
      <c r="H465" s="134"/>
      <c r="I465" s="134"/>
      <c r="J465" s="134"/>
      <c r="K465" s="132"/>
      <c r="L465" s="30"/>
      <c r="M465" s="130"/>
      <c r="N465" s="30"/>
      <c r="O465" s="128"/>
      <c r="P465" s="28"/>
      <c r="Q465" s="33"/>
      <c r="R465" s="60"/>
      <c r="S465" s="35"/>
      <c r="T465" s="36"/>
      <c r="AA465" s="43"/>
      <c r="AB465" s="43"/>
    </row>
    <row r="466" spans="1:28" s="17" customFormat="1" ht="15" customHeight="1" x14ac:dyDescent="0.2">
      <c r="A466" s="127" t="s">
        <v>1498</v>
      </c>
      <c r="B466" s="127"/>
      <c r="C466" s="127"/>
      <c r="D466" s="28"/>
      <c r="E466" s="133"/>
      <c r="F466" s="133"/>
      <c r="G466" s="179"/>
      <c r="H466" s="133"/>
      <c r="I466" s="133"/>
      <c r="J466" s="133"/>
      <c r="K466" s="131"/>
      <c r="L466" s="30"/>
      <c r="M466" s="129"/>
      <c r="N466" s="30"/>
      <c r="O466" s="127"/>
      <c r="P466" s="28"/>
      <c r="Q466" s="33"/>
      <c r="R466" s="33"/>
      <c r="S466" s="28"/>
      <c r="T466" s="36"/>
      <c r="AA466" s="43"/>
      <c r="AB466" s="43"/>
    </row>
    <row r="467" spans="1:28" s="17" customFormat="1" ht="12.75" customHeight="1" x14ac:dyDescent="0.2">
      <c r="A467" s="128"/>
      <c r="B467" s="128"/>
      <c r="C467" s="128"/>
      <c r="D467" s="28"/>
      <c r="E467" s="134"/>
      <c r="F467" s="134"/>
      <c r="G467" s="180"/>
      <c r="H467" s="134"/>
      <c r="I467" s="134"/>
      <c r="J467" s="134"/>
      <c r="K467" s="132"/>
      <c r="L467" s="30"/>
      <c r="M467" s="130"/>
      <c r="N467" s="30"/>
      <c r="O467" s="128"/>
      <c r="P467" s="28"/>
      <c r="Q467" s="33"/>
      <c r="R467" s="60"/>
      <c r="S467" s="35"/>
      <c r="T467" s="36"/>
      <c r="AA467" s="43"/>
      <c r="AB467" s="43"/>
    </row>
    <row r="468" spans="1:28" s="17" customFormat="1" ht="12.75" customHeight="1" x14ac:dyDescent="0.2">
      <c r="A468" s="127" t="s">
        <v>1499</v>
      </c>
      <c r="B468" s="127"/>
      <c r="C468" s="127"/>
      <c r="D468" s="28"/>
      <c r="E468" s="133"/>
      <c r="F468" s="133"/>
      <c r="G468" s="179"/>
      <c r="H468" s="133"/>
      <c r="I468" s="133"/>
      <c r="J468" s="133"/>
      <c r="K468" s="131"/>
      <c r="L468" s="30"/>
      <c r="M468" s="129"/>
      <c r="N468" s="30"/>
      <c r="O468" s="127"/>
      <c r="P468" s="28"/>
      <c r="Q468" s="33"/>
      <c r="R468" s="60"/>
      <c r="S468" s="35"/>
      <c r="T468" s="36"/>
      <c r="AA468" s="43"/>
      <c r="AB468" s="43"/>
    </row>
    <row r="469" spans="1:28" s="17" customFormat="1" ht="15" x14ac:dyDescent="0.2">
      <c r="A469" s="128"/>
      <c r="B469" s="128"/>
      <c r="C469" s="128"/>
      <c r="D469" s="28"/>
      <c r="E469" s="134"/>
      <c r="F469" s="134"/>
      <c r="G469" s="180"/>
      <c r="H469" s="134"/>
      <c r="I469" s="134"/>
      <c r="J469" s="134"/>
      <c r="K469" s="132"/>
      <c r="L469" s="30"/>
      <c r="M469" s="130"/>
      <c r="N469" s="30"/>
      <c r="O469" s="128"/>
      <c r="P469" s="28"/>
      <c r="Q469" s="33"/>
      <c r="R469" s="60"/>
      <c r="S469" s="35"/>
      <c r="T469" s="36"/>
      <c r="AA469" s="43"/>
      <c r="AB469" s="43"/>
    </row>
    <row r="470" spans="1:28" s="17" customFormat="1" ht="15" customHeight="1" x14ac:dyDescent="0.2">
      <c r="A470" s="127" t="s">
        <v>1500</v>
      </c>
      <c r="B470" s="127"/>
      <c r="C470" s="127"/>
      <c r="D470" s="28"/>
      <c r="E470" s="133"/>
      <c r="F470" s="133"/>
      <c r="G470" s="179"/>
      <c r="H470" s="133"/>
      <c r="I470" s="133"/>
      <c r="J470" s="133"/>
      <c r="K470" s="131"/>
      <c r="L470" s="30"/>
      <c r="M470" s="129"/>
      <c r="N470" s="30"/>
      <c r="O470" s="127"/>
      <c r="P470" s="28"/>
      <c r="Q470" s="33"/>
      <c r="R470" s="60"/>
      <c r="S470" s="35"/>
      <c r="T470" s="36"/>
      <c r="AA470" s="43"/>
      <c r="AB470" s="43"/>
    </row>
    <row r="471" spans="1:28" s="17" customFormat="1" ht="15" x14ac:dyDescent="0.2">
      <c r="A471" s="128"/>
      <c r="B471" s="128"/>
      <c r="C471" s="128"/>
      <c r="D471" s="28"/>
      <c r="E471" s="134"/>
      <c r="F471" s="134"/>
      <c r="G471" s="180"/>
      <c r="H471" s="134"/>
      <c r="I471" s="134"/>
      <c r="J471" s="134"/>
      <c r="K471" s="132"/>
      <c r="L471" s="30"/>
      <c r="M471" s="130"/>
      <c r="N471" s="30"/>
      <c r="O471" s="128"/>
      <c r="P471" s="28"/>
      <c r="Q471" s="33"/>
      <c r="R471" s="60"/>
      <c r="S471" s="35"/>
      <c r="T471" s="36"/>
      <c r="AA471" s="43"/>
      <c r="AB471" s="43"/>
    </row>
    <row r="472" spans="1:28" s="17" customFormat="1" ht="15" customHeight="1" x14ac:dyDescent="0.2">
      <c r="A472" s="127" t="s">
        <v>1501</v>
      </c>
      <c r="B472" s="127"/>
      <c r="C472" s="127"/>
      <c r="D472" s="28"/>
      <c r="E472" s="133"/>
      <c r="F472" s="133"/>
      <c r="G472" s="179"/>
      <c r="H472" s="133"/>
      <c r="I472" s="133"/>
      <c r="J472" s="133"/>
      <c r="K472" s="131"/>
      <c r="L472" s="30"/>
      <c r="M472" s="129"/>
      <c r="N472" s="30"/>
      <c r="O472" s="127"/>
      <c r="P472" s="28"/>
      <c r="Q472" s="33"/>
      <c r="R472" s="33"/>
      <c r="S472" s="28"/>
      <c r="T472" s="36"/>
      <c r="AA472" s="43"/>
      <c r="AB472" s="43"/>
    </row>
    <row r="473" spans="1:28" s="17" customFormat="1" ht="12.75" customHeight="1" x14ac:dyDescent="0.2">
      <c r="A473" s="128"/>
      <c r="B473" s="128"/>
      <c r="C473" s="128"/>
      <c r="D473" s="28"/>
      <c r="E473" s="134"/>
      <c r="F473" s="134"/>
      <c r="G473" s="180"/>
      <c r="H473" s="134"/>
      <c r="I473" s="134"/>
      <c r="J473" s="134"/>
      <c r="K473" s="132"/>
      <c r="L473" s="30"/>
      <c r="M473" s="130"/>
      <c r="N473" s="30"/>
      <c r="O473" s="128"/>
      <c r="P473" s="28"/>
      <c r="Q473" s="33"/>
      <c r="R473" s="60"/>
      <c r="S473" s="35"/>
      <c r="T473" s="36"/>
      <c r="AA473" s="43"/>
      <c r="AB473" s="43"/>
    </row>
    <row r="474" spans="1:28" s="17" customFormat="1" ht="12.75" customHeight="1" x14ac:dyDescent="0.2">
      <c r="A474" s="127" t="s">
        <v>1502</v>
      </c>
      <c r="B474" s="127"/>
      <c r="C474" s="127"/>
      <c r="D474" s="28"/>
      <c r="E474" s="133"/>
      <c r="F474" s="133"/>
      <c r="G474" s="179"/>
      <c r="H474" s="133"/>
      <c r="I474" s="133"/>
      <c r="J474" s="133"/>
      <c r="K474" s="131"/>
      <c r="L474" s="30"/>
      <c r="M474" s="129"/>
      <c r="N474" s="30"/>
      <c r="O474" s="127"/>
      <c r="P474" s="28"/>
      <c r="Q474" s="33"/>
      <c r="R474" s="60"/>
      <c r="S474" s="35"/>
      <c r="T474" s="36"/>
      <c r="AA474" s="43"/>
      <c r="AB474" s="43"/>
    </row>
    <row r="475" spans="1:28" s="17" customFormat="1" ht="15" x14ac:dyDescent="0.2">
      <c r="A475" s="128"/>
      <c r="B475" s="128"/>
      <c r="C475" s="128"/>
      <c r="D475" s="28"/>
      <c r="E475" s="134"/>
      <c r="F475" s="134"/>
      <c r="G475" s="180"/>
      <c r="H475" s="134"/>
      <c r="I475" s="134"/>
      <c r="J475" s="134"/>
      <c r="K475" s="132"/>
      <c r="L475" s="30"/>
      <c r="M475" s="130"/>
      <c r="N475" s="30"/>
      <c r="O475" s="128"/>
      <c r="P475" s="28"/>
      <c r="Q475" s="33"/>
      <c r="R475" s="60"/>
      <c r="S475" s="35"/>
      <c r="T475" s="36"/>
      <c r="AA475" s="43"/>
      <c r="AB475" s="43"/>
    </row>
    <row r="476" spans="1:28" ht="15" customHeight="1" x14ac:dyDescent="0.2">
      <c r="A476" s="127" t="s">
        <v>1503</v>
      </c>
      <c r="B476" s="127"/>
      <c r="C476" s="127"/>
      <c r="D476" s="28"/>
      <c r="E476" s="133"/>
      <c r="F476" s="133"/>
      <c r="G476" s="181"/>
      <c r="H476" s="133"/>
      <c r="I476" s="133"/>
      <c r="J476" s="133"/>
      <c r="K476" s="131"/>
      <c r="L476" s="30"/>
      <c r="M476" s="129"/>
      <c r="N476" s="30"/>
      <c r="O476" s="127"/>
      <c r="P476" s="28"/>
      <c r="Q476" s="33"/>
      <c r="R476" s="60"/>
    </row>
    <row r="477" spans="1:28" ht="15" x14ac:dyDescent="0.2">
      <c r="A477" s="128"/>
      <c r="B477" s="128"/>
      <c r="C477" s="128"/>
      <c r="D477" s="28"/>
      <c r="E477" s="134"/>
      <c r="F477" s="134"/>
      <c r="G477" s="182"/>
      <c r="H477" s="134"/>
      <c r="I477" s="134"/>
      <c r="J477" s="134"/>
      <c r="K477" s="132"/>
      <c r="L477" s="30"/>
      <c r="M477" s="130"/>
      <c r="N477" s="30"/>
      <c r="O477" s="128"/>
      <c r="P477" s="28"/>
      <c r="Q477" s="33"/>
      <c r="R477" s="60"/>
    </row>
    <row r="478" spans="1:28" ht="15" customHeight="1" x14ac:dyDescent="0.2">
      <c r="A478" s="127" t="s">
        <v>1504</v>
      </c>
      <c r="B478" s="127"/>
      <c r="C478" s="127"/>
      <c r="D478" s="28"/>
      <c r="E478" s="133"/>
      <c r="F478" s="133"/>
      <c r="G478" s="181"/>
      <c r="H478" s="133"/>
      <c r="I478" s="133"/>
      <c r="J478" s="133"/>
      <c r="K478" s="131"/>
      <c r="L478" s="30"/>
      <c r="M478" s="129"/>
      <c r="N478" s="30"/>
      <c r="O478" s="127"/>
      <c r="P478" s="28"/>
      <c r="Q478" s="33"/>
      <c r="R478" s="60"/>
    </row>
    <row r="479" spans="1:28" ht="15" x14ac:dyDescent="0.2">
      <c r="A479" s="128"/>
      <c r="B479" s="128"/>
      <c r="C479" s="128"/>
      <c r="D479" s="28"/>
      <c r="E479" s="134"/>
      <c r="F479" s="134"/>
      <c r="G479" s="182"/>
      <c r="H479" s="134"/>
      <c r="I479" s="134"/>
      <c r="J479" s="134"/>
      <c r="K479" s="132"/>
      <c r="L479" s="30"/>
      <c r="M479" s="130"/>
      <c r="N479" s="30"/>
      <c r="O479" s="128"/>
      <c r="P479" s="28"/>
      <c r="Q479" s="33"/>
      <c r="R479" s="60"/>
    </row>
    <row r="480" spans="1:28" ht="15" customHeight="1" x14ac:dyDescent="0.2">
      <c r="A480" s="127" t="s">
        <v>1505</v>
      </c>
      <c r="B480" s="127"/>
      <c r="C480" s="127"/>
      <c r="D480" s="28"/>
      <c r="E480" s="133"/>
      <c r="F480" s="133"/>
      <c r="G480" s="181"/>
      <c r="H480" s="133"/>
      <c r="I480" s="133"/>
      <c r="J480" s="133"/>
      <c r="K480" s="131"/>
      <c r="L480" s="30"/>
      <c r="M480" s="129"/>
      <c r="N480" s="30"/>
      <c r="O480" s="127"/>
      <c r="P480" s="28"/>
      <c r="Q480" s="33"/>
      <c r="R480" s="60"/>
    </row>
    <row r="481" spans="1:18" ht="15" x14ac:dyDescent="0.2">
      <c r="A481" s="128"/>
      <c r="B481" s="128"/>
      <c r="C481" s="128"/>
      <c r="D481" s="28"/>
      <c r="E481" s="134"/>
      <c r="F481" s="134"/>
      <c r="G481" s="184"/>
      <c r="H481" s="134"/>
      <c r="I481" s="134"/>
      <c r="J481" s="134"/>
      <c r="K481" s="132"/>
      <c r="L481" s="30"/>
      <c r="M481" s="130"/>
      <c r="N481" s="30"/>
      <c r="O481" s="128"/>
      <c r="P481" s="28"/>
      <c r="Q481" s="33"/>
      <c r="R481" s="60"/>
    </row>
    <row r="482" spans="1:18" ht="15" customHeight="1" x14ac:dyDescent="0.2">
      <c r="A482" s="127" t="s">
        <v>1506</v>
      </c>
      <c r="B482" s="127"/>
      <c r="C482" s="127"/>
      <c r="D482" s="28"/>
      <c r="E482" s="133"/>
      <c r="F482" s="133"/>
      <c r="G482" s="179"/>
      <c r="H482" s="133"/>
      <c r="I482" s="133"/>
      <c r="J482" s="133"/>
      <c r="K482" s="131"/>
      <c r="L482" s="30"/>
      <c r="M482" s="129"/>
      <c r="N482" s="30"/>
      <c r="O482" s="127"/>
      <c r="P482" s="28"/>
      <c r="Q482" s="33"/>
      <c r="R482" s="60"/>
    </row>
    <row r="483" spans="1:18" ht="15" x14ac:dyDescent="0.2">
      <c r="A483" s="128"/>
      <c r="B483" s="128"/>
      <c r="C483" s="128"/>
      <c r="D483" s="28"/>
      <c r="E483" s="134"/>
      <c r="F483" s="134"/>
      <c r="G483" s="180"/>
      <c r="H483" s="134"/>
      <c r="I483" s="134"/>
      <c r="J483" s="134"/>
      <c r="K483" s="132"/>
      <c r="L483" s="30"/>
      <c r="M483" s="130"/>
      <c r="N483" s="30"/>
      <c r="O483" s="128"/>
      <c r="P483" s="28"/>
      <c r="Q483" s="33"/>
      <c r="R483" s="60"/>
    </row>
    <row r="484" spans="1:18" ht="15" customHeight="1" x14ac:dyDescent="0.2">
      <c r="A484" s="127" t="s">
        <v>1507</v>
      </c>
      <c r="B484" s="127"/>
      <c r="C484" s="127"/>
      <c r="D484" s="28"/>
      <c r="E484" s="133"/>
      <c r="F484" s="133"/>
      <c r="G484" s="179"/>
      <c r="H484" s="133"/>
      <c r="I484" s="133"/>
      <c r="J484" s="133"/>
      <c r="K484" s="131"/>
      <c r="L484" s="30"/>
      <c r="M484" s="129"/>
      <c r="N484" s="30"/>
      <c r="O484" s="127"/>
      <c r="P484" s="28"/>
      <c r="Q484" s="33"/>
      <c r="R484" s="60"/>
    </row>
    <row r="485" spans="1:18" ht="15" x14ac:dyDescent="0.2">
      <c r="A485" s="128"/>
      <c r="B485" s="128"/>
      <c r="C485" s="128"/>
      <c r="D485" s="28"/>
      <c r="E485" s="134"/>
      <c r="F485" s="134"/>
      <c r="G485" s="180"/>
      <c r="H485" s="134"/>
      <c r="I485" s="134"/>
      <c r="J485" s="134"/>
      <c r="K485" s="132"/>
      <c r="L485" s="30"/>
      <c r="M485" s="130"/>
      <c r="N485" s="30"/>
      <c r="O485" s="128"/>
      <c r="P485" s="28"/>
      <c r="Q485" s="33"/>
      <c r="R485" s="60"/>
    </row>
    <row r="486" spans="1:18" ht="15" customHeight="1" x14ac:dyDescent="0.2">
      <c r="A486" s="127" t="s">
        <v>1508</v>
      </c>
      <c r="B486" s="127"/>
      <c r="C486" s="127"/>
      <c r="D486" s="28"/>
      <c r="E486" s="133"/>
      <c r="F486" s="133"/>
      <c r="G486" s="179"/>
      <c r="H486" s="133"/>
      <c r="I486" s="133"/>
      <c r="J486" s="133"/>
      <c r="K486" s="131"/>
      <c r="L486" s="30"/>
      <c r="M486" s="129"/>
      <c r="N486" s="30"/>
      <c r="O486" s="127"/>
      <c r="P486" s="28"/>
      <c r="Q486" s="33"/>
      <c r="R486" s="60"/>
    </row>
    <row r="487" spans="1:18" ht="15" x14ac:dyDescent="0.2">
      <c r="A487" s="128"/>
      <c r="B487" s="128"/>
      <c r="C487" s="128"/>
      <c r="D487" s="28"/>
      <c r="E487" s="134"/>
      <c r="F487" s="134"/>
      <c r="G487" s="180"/>
      <c r="H487" s="134"/>
      <c r="I487" s="134"/>
      <c r="J487" s="134"/>
      <c r="K487" s="132"/>
      <c r="L487" s="30"/>
      <c r="M487" s="130"/>
      <c r="N487" s="30"/>
      <c r="O487" s="128"/>
      <c r="P487" s="28"/>
      <c r="Q487" s="33"/>
      <c r="R487" s="60"/>
    </row>
    <row r="488" spans="1:18" ht="15" customHeight="1" x14ac:dyDescent="0.2">
      <c r="A488" s="127" t="s">
        <v>1509</v>
      </c>
      <c r="B488" s="127"/>
      <c r="C488" s="127"/>
      <c r="D488" s="28"/>
      <c r="E488" s="133"/>
      <c r="F488" s="133"/>
      <c r="G488" s="179"/>
      <c r="H488" s="133"/>
      <c r="I488" s="133"/>
      <c r="J488" s="133"/>
      <c r="K488" s="131"/>
      <c r="L488" s="30"/>
      <c r="M488" s="129"/>
      <c r="N488" s="30"/>
      <c r="O488" s="127"/>
      <c r="P488" s="28"/>
      <c r="Q488" s="33"/>
      <c r="R488" s="60"/>
    </row>
    <row r="489" spans="1:18" ht="15" x14ac:dyDescent="0.2">
      <c r="A489" s="128"/>
      <c r="B489" s="128"/>
      <c r="C489" s="128"/>
      <c r="D489" s="28"/>
      <c r="E489" s="134"/>
      <c r="F489" s="134"/>
      <c r="G489" s="180"/>
      <c r="H489" s="134"/>
      <c r="I489" s="134"/>
      <c r="J489" s="134"/>
      <c r="K489" s="132"/>
      <c r="L489" s="30"/>
      <c r="M489" s="130"/>
      <c r="N489" s="30"/>
      <c r="O489" s="128"/>
      <c r="P489" s="28"/>
      <c r="Q489" s="33"/>
      <c r="R489" s="60"/>
    </row>
    <row r="490" spans="1:18" ht="15" customHeight="1" x14ac:dyDescent="0.2">
      <c r="A490" s="127" t="s">
        <v>1510</v>
      </c>
      <c r="B490" s="127"/>
      <c r="C490" s="127"/>
      <c r="D490" s="28"/>
      <c r="E490" s="133"/>
      <c r="F490" s="133"/>
      <c r="G490" s="179"/>
      <c r="H490" s="133"/>
      <c r="I490" s="133"/>
      <c r="J490" s="133"/>
      <c r="K490" s="131"/>
      <c r="L490" s="30"/>
      <c r="M490" s="129"/>
      <c r="N490" s="30"/>
      <c r="O490" s="127"/>
      <c r="P490" s="28"/>
      <c r="Q490" s="33"/>
      <c r="R490" s="60"/>
    </row>
    <row r="491" spans="1:18" ht="15" x14ac:dyDescent="0.2">
      <c r="A491" s="128"/>
      <c r="B491" s="128"/>
      <c r="C491" s="128"/>
      <c r="D491" s="28"/>
      <c r="E491" s="134"/>
      <c r="F491" s="134"/>
      <c r="G491" s="180"/>
      <c r="H491" s="134"/>
      <c r="I491" s="134"/>
      <c r="J491" s="134"/>
      <c r="K491" s="132"/>
      <c r="L491" s="30"/>
      <c r="M491" s="130"/>
      <c r="N491" s="30"/>
      <c r="O491" s="128"/>
      <c r="P491" s="28"/>
      <c r="Q491" s="33"/>
      <c r="R491" s="60"/>
    </row>
    <row r="492" spans="1:18" ht="15" customHeight="1" x14ac:dyDescent="0.2">
      <c r="A492" s="127" t="s">
        <v>1511</v>
      </c>
      <c r="B492" s="127"/>
      <c r="C492" s="127"/>
      <c r="D492" s="28"/>
      <c r="E492" s="133"/>
      <c r="F492" s="133"/>
      <c r="G492" s="179"/>
      <c r="H492" s="133"/>
      <c r="I492" s="133"/>
      <c r="J492" s="133"/>
      <c r="K492" s="131"/>
      <c r="L492" s="30"/>
      <c r="M492" s="129"/>
      <c r="N492" s="30"/>
      <c r="O492" s="127"/>
      <c r="P492" s="28"/>
      <c r="Q492" s="33"/>
      <c r="R492" s="60"/>
    </row>
    <row r="493" spans="1:18" ht="15" x14ac:dyDescent="0.2">
      <c r="A493" s="128"/>
      <c r="B493" s="128"/>
      <c r="C493" s="128"/>
      <c r="D493" s="28"/>
      <c r="E493" s="134"/>
      <c r="F493" s="134"/>
      <c r="G493" s="180"/>
      <c r="H493" s="134"/>
      <c r="I493" s="134"/>
      <c r="J493" s="134"/>
      <c r="K493" s="132"/>
      <c r="L493" s="30"/>
      <c r="M493" s="130"/>
      <c r="N493" s="30"/>
      <c r="O493" s="128"/>
      <c r="P493" s="28"/>
      <c r="Q493" s="33"/>
      <c r="R493" s="60"/>
    </row>
    <row r="494" spans="1:18" ht="15" customHeight="1" x14ac:dyDescent="0.2">
      <c r="A494" s="127" t="s">
        <v>1512</v>
      </c>
      <c r="B494" s="127"/>
      <c r="C494" s="127"/>
      <c r="D494" s="28"/>
      <c r="E494" s="133"/>
      <c r="F494" s="133"/>
      <c r="G494" s="179"/>
      <c r="H494" s="133"/>
      <c r="I494" s="133"/>
      <c r="J494" s="133"/>
      <c r="K494" s="131"/>
      <c r="L494" s="30"/>
      <c r="M494" s="129"/>
      <c r="N494" s="30"/>
      <c r="O494" s="127"/>
      <c r="P494" s="28"/>
      <c r="Q494" s="33"/>
      <c r="R494" s="60"/>
    </row>
    <row r="495" spans="1:18" ht="15" x14ac:dyDescent="0.2">
      <c r="A495" s="128"/>
      <c r="B495" s="128"/>
      <c r="C495" s="128"/>
      <c r="D495" s="28"/>
      <c r="E495" s="134"/>
      <c r="F495" s="134"/>
      <c r="G495" s="180"/>
      <c r="H495" s="134"/>
      <c r="I495" s="134"/>
      <c r="J495" s="134"/>
      <c r="K495" s="132"/>
      <c r="L495" s="30"/>
      <c r="M495" s="130"/>
      <c r="N495" s="30"/>
      <c r="O495" s="128"/>
      <c r="P495" s="28"/>
      <c r="Q495" s="33"/>
      <c r="R495" s="60"/>
    </row>
    <row r="496" spans="1:18" ht="15" customHeight="1" x14ac:dyDescent="0.2">
      <c r="A496" s="127" t="s">
        <v>1513</v>
      </c>
      <c r="B496" s="127"/>
      <c r="C496" s="127"/>
      <c r="D496" s="28"/>
      <c r="E496" s="133"/>
      <c r="F496" s="133"/>
      <c r="G496" s="179"/>
      <c r="H496" s="133"/>
      <c r="I496" s="133"/>
      <c r="J496" s="133"/>
      <c r="K496" s="131"/>
      <c r="L496" s="30"/>
      <c r="M496" s="129"/>
      <c r="N496" s="30"/>
      <c r="O496" s="127"/>
      <c r="P496" s="28"/>
      <c r="Q496" s="33"/>
      <c r="R496" s="60"/>
    </row>
    <row r="497" spans="1:18" ht="15" x14ac:dyDescent="0.2">
      <c r="A497" s="128"/>
      <c r="B497" s="128"/>
      <c r="C497" s="128"/>
      <c r="D497" s="28"/>
      <c r="E497" s="134"/>
      <c r="F497" s="134"/>
      <c r="G497" s="180"/>
      <c r="H497" s="134"/>
      <c r="I497" s="134"/>
      <c r="J497" s="134"/>
      <c r="K497" s="132"/>
      <c r="L497" s="30"/>
      <c r="M497" s="130"/>
      <c r="N497" s="30"/>
      <c r="O497" s="128"/>
      <c r="P497" s="28"/>
      <c r="Q497" s="33"/>
      <c r="R497" s="60"/>
    </row>
    <row r="498" spans="1:18" ht="15" customHeight="1" x14ac:dyDescent="0.2">
      <c r="A498" s="127" t="s">
        <v>1514</v>
      </c>
      <c r="B498" s="127"/>
      <c r="C498" s="127"/>
      <c r="D498" s="28"/>
      <c r="E498" s="133"/>
      <c r="F498" s="133"/>
      <c r="G498" s="179"/>
      <c r="H498" s="133"/>
      <c r="I498" s="133"/>
      <c r="J498" s="133"/>
      <c r="K498" s="131"/>
      <c r="L498" s="30"/>
      <c r="M498" s="129"/>
      <c r="N498" s="30"/>
      <c r="O498" s="127"/>
      <c r="P498" s="28"/>
      <c r="Q498" s="33"/>
      <c r="R498" s="60"/>
    </row>
    <row r="499" spans="1:18" ht="15" x14ac:dyDescent="0.2">
      <c r="A499" s="128"/>
      <c r="B499" s="128"/>
      <c r="C499" s="128"/>
      <c r="D499" s="28"/>
      <c r="E499" s="134"/>
      <c r="F499" s="134"/>
      <c r="G499" s="180"/>
      <c r="H499" s="134"/>
      <c r="I499" s="134"/>
      <c r="J499" s="134"/>
      <c r="K499" s="132"/>
      <c r="L499" s="30"/>
      <c r="M499" s="130"/>
      <c r="N499" s="30"/>
      <c r="O499" s="128"/>
      <c r="P499" s="28"/>
      <c r="Q499" s="33"/>
      <c r="R499" s="60"/>
    </row>
    <row r="500" spans="1:18" ht="15" customHeight="1" x14ac:dyDescent="0.2">
      <c r="A500" s="127" t="s">
        <v>1515</v>
      </c>
      <c r="B500" s="127"/>
      <c r="C500" s="127"/>
      <c r="D500" s="28"/>
      <c r="E500" s="133"/>
      <c r="F500" s="133"/>
      <c r="G500" s="181"/>
      <c r="H500" s="133"/>
      <c r="I500" s="133"/>
      <c r="J500" s="133"/>
      <c r="K500" s="131"/>
      <c r="L500" s="30"/>
      <c r="M500" s="129"/>
      <c r="N500" s="30"/>
      <c r="O500" s="127"/>
      <c r="P500" s="28"/>
      <c r="Q500" s="33"/>
      <c r="R500" s="60"/>
    </row>
    <row r="501" spans="1:18" ht="15" x14ac:dyDescent="0.2">
      <c r="A501" s="128"/>
      <c r="B501" s="128"/>
      <c r="C501" s="128"/>
      <c r="D501" s="28"/>
      <c r="E501" s="134"/>
      <c r="F501" s="134"/>
      <c r="G501" s="182"/>
      <c r="H501" s="134"/>
      <c r="I501" s="134"/>
      <c r="J501" s="134"/>
      <c r="K501" s="132"/>
      <c r="L501" s="30"/>
      <c r="M501" s="130"/>
      <c r="N501" s="30"/>
      <c r="O501" s="128"/>
      <c r="P501" s="28"/>
      <c r="Q501" s="33"/>
      <c r="R501" s="60"/>
    </row>
    <row r="502" spans="1:18" ht="15" customHeight="1" x14ac:dyDescent="0.2">
      <c r="A502" s="127" t="s">
        <v>1516</v>
      </c>
      <c r="B502" s="127"/>
      <c r="C502" s="127"/>
      <c r="D502" s="28"/>
      <c r="E502" s="133"/>
      <c r="F502" s="133"/>
      <c r="G502" s="181"/>
      <c r="H502" s="133"/>
      <c r="I502" s="133"/>
      <c r="J502" s="133"/>
      <c r="K502" s="131"/>
      <c r="L502" s="30"/>
      <c r="M502" s="129"/>
      <c r="N502" s="30"/>
      <c r="O502" s="127"/>
      <c r="P502" s="28"/>
      <c r="Q502" s="33"/>
      <c r="R502" s="60"/>
    </row>
    <row r="503" spans="1:18" ht="15" x14ac:dyDescent="0.2">
      <c r="A503" s="128"/>
      <c r="B503" s="128"/>
      <c r="C503" s="128"/>
      <c r="D503" s="28"/>
      <c r="E503" s="134"/>
      <c r="F503" s="134"/>
      <c r="G503" s="182"/>
      <c r="H503" s="134"/>
      <c r="I503" s="134"/>
      <c r="J503" s="134"/>
      <c r="K503" s="132"/>
      <c r="L503" s="30"/>
      <c r="M503" s="130"/>
      <c r="N503" s="30"/>
      <c r="O503" s="128"/>
      <c r="P503" s="28"/>
      <c r="Q503" s="33"/>
      <c r="R503" s="60"/>
    </row>
    <row r="504" spans="1:18" ht="15" customHeight="1" x14ac:dyDescent="0.2">
      <c r="A504" s="127" t="s">
        <v>1517</v>
      </c>
      <c r="B504" s="127"/>
      <c r="C504" s="127"/>
      <c r="D504" s="28"/>
      <c r="E504" s="133"/>
      <c r="F504" s="133"/>
      <c r="G504" s="179"/>
      <c r="H504" s="133"/>
      <c r="I504" s="133"/>
      <c r="J504" s="133"/>
      <c r="K504" s="131"/>
      <c r="L504" s="30"/>
      <c r="M504" s="129"/>
      <c r="N504" s="30"/>
      <c r="O504" s="127"/>
      <c r="P504" s="28"/>
      <c r="Q504" s="33"/>
      <c r="R504" s="60"/>
    </row>
    <row r="505" spans="1:18" ht="15" x14ac:dyDescent="0.2">
      <c r="A505" s="128"/>
      <c r="B505" s="128"/>
      <c r="C505" s="128"/>
      <c r="D505" s="28"/>
      <c r="E505" s="134"/>
      <c r="F505" s="134"/>
      <c r="G505" s="180"/>
      <c r="H505" s="134"/>
      <c r="I505" s="134"/>
      <c r="J505" s="134"/>
      <c r="K505" s="132"/>
      <c r="L505" s="30"/>
      <c r="M505" s="130"/>
      <c r="N505" s="30"/>
      <c r="O505" s="128"/>
      <c r="P505" s="28"/>
      <c r="Q505" s="33"/>
      <c r="R505" s="60"/>
    </row>
    <row r="506" spans="1:18" ht="15" customHeight="1" x14ac:dyDescent="0.2">
      <c r="A506" s="127" t="s">
        <v>1518</v>
      </c>
      <c r="B506" s="127"/>
      <c r="C506" s="127"/>
      <c r="D506" s="28"/>
      <c r="E506" s="133"/>
      <c r="F506" s="133"/>
      <c r="G506" s="181"/>
      <c r="H506" s="133"/>
      <c r="I506" s="133"/>
      <c r="J506" s="133"/>
      <c r="K506" s="131"/>
      <c r="L506" s="30"/>
      <c r="M506" s="129"/>
      <c r="N506" s="30"/>
      <c r="O506" s="127"/>
      <c r="P506" s="28"/>
      <c r="Q506" s="33"/>
      <c r="R506" s="60"/>
    </row>
    <row r="507" spans="1:18" ht="15" x14ac:dyDescent="0.2">
      <c r="A507" s="128"/>
      <c r="B507" s="128"/>
      <c r="C507" s="128"/>
      <c r="D507" s="28"/>
      <c r="E507" s="134"/>
      <c r="F507" s="134"/>
      <c r="G507" s="182"/>
      <c r="H507" s="134"/>
      <c r="I507" s="134"/>
      <c r="J507" s="134"/>
      <c r="K507" s="132"/>
      <c r="L507" s="30"/>
      <c r="M507" s="130"/>
      <c r="N507" s="30"/>
      <c r="O507" s="128"/>
      <c r="P507" s="28"/>
      <c r="Q507" s="33"/>
      <c r="R507" s="60"/>
    </row>
    <row r="508" spans="1:18" ht="15" customHeight="1" x14ac:dyDescent="0.2">
      <c r="A508" s="127" t="s">
        <v>1519</v>
      </c>
      <c r="B508" s="127"/>
      <c r="C508" s="127"/>
      <c r="D508" s="28"/>
      <c r="E508" s="133"/>
      <c r="F508" s="133"/>
      <c r="G508" s="181"/>
      <c r="H508" s="133"/>
      <c r="I508" s="133"/>
      <c r="J508" s="133"/>
      <c r="K508" s="131"/>
      <c r="L508" s="30"/>
      <c r="M508" s="129"/>
      <c r="N508" s="30"/>
      <c r="O508" s="127"/>
      <c r="P508" s="28"/>
      <c r="Q508" s="33"/>
      <c r="R508" s="60"/>
    </row>
    <row r="509" spans="1:18" ht="15" x14ac:dyDescent="0.2">
      <c r="A509" s="128"/>
      <c r="B509" s="128"/>
      <c r="C509" s="128"/>
      <c r="D509" s="28"/>
      <c r="E509" s="134"/>
      <c r="F509" s="134"/>
      <c r="G509" s="182"/>
      <c r="H509" s="134"/>
      <c r="I509" s="134"/>
      <c r="J509" s="134"/>
      <c r="K509" s="132"/>
      <c r="L509" s="30"/>
      <c r="M509" s="130"/>
      <c r="N509" s="30"/>
      <c r="O509" s="128"/>
      <c r="P509" s="28"/>
      <c r="Q509" s="33"/>
      <c r="R509" s="60"/>
    </row>
    <row r="510" spans="1:18" ht="15" customHeight="1" x14ac:dyDescent="0.2">
      <c r="A510" s="127" t="s">
        <v>1520</v>
      </c>
      <c r="B510" s="127"/>
      <c r="C510" s="127"/>
      <c r="D510" s="28"/>
      <c r="E510" s="133"/>
      <c r="F510" s="133"/>
      <c r="G510" s="181"/>
      <c r="H510" s="133"/>
      <c r="I510" s="133"/>
      <c r="J510" s="133"/>
      <c r="K510" s="131"/>
      <c r="L510" s="30"/>
      <c r="M510" s="129"/>
      <c r="N510" s="30"/>
      <c r="O510" s="127"/>
      <c r="P510" s="28"/>
      <c r="Q510" s="33"/>
      <c r="R510" s="60"/>
    </row>
    <row r="511" spans="1:18" ht="15" x14ac:dyDescent="0.2">
      <c r="A511" s="128"/>
      <c r="B511" s="128"/>
      <c r="C511" s="128"/>
      <c r="D511" s="28"/>
      <c r="E511" s="134"/>
      <c r="F511" s="134"/>
      <c r="G511" s="184"/>
      <c r="H511" s="134"/>
      <c r="I511" s="134"/>
      <c r="J511" s="134"/>
      <c r="K511" s="132"/>
      <c r="L511" s="30"/>
      <c r="M511" s="130"/>
      <c r="N511" s="30"/>
      <c r="O511" s="128"/>
      <c r="P511" s="28"/>
      <c r="Q511" s="33"/>
      <c r="R511" s="60"/>
    </row>
    <row r="512" spans="1:18" ht="15" customHeight="1" x14ac:dyDescent="0.2">
      <c r="A512" s="127" t="s">
        <v>1521</v>
      </c>
      <c r="B512" s="127"/>
      <c r="C512" s="127"/>
      <c r="D512" s="28"/>
      <c r="E512" s="133"/>
      <c r="F512" s="133"/>
      <c r="G512" s="181"/>
      <c r="H512" s="133"/>
      <c r="I512" s="133"/>
      <c r="J512" s="133"/>
      <c r="K512" s="131"/>
      <c r="L512" s="30"/>
      <c r="M512" s="129"/>
      <c r="N512" s="30"/>
      <c r="O512" s="127"/>
      <c r="P512" s="28"/>
      <c r="Q512" s="33"/>
      <c r="R512" s="60"/>
    </row>
    <row r="513" spans="1:18" ht="15" x14ac:dyDescent="0.2">
      <c r="A513" s="128"/>
      <c r="B513" s="128"/>
      <c r="C513" s="128"/>
      <c r="D513" s="28"/>
      <c r="E513" s="134"/>
      <c r="F513" s="134"/>
      <c r="G513" s="184"/>
      <c r="H513" s="134"/>
      <c r="I513" s="134"/>
      <c r="J513" s="134"/>
      <c r="K513" s="132"/>
      <c r="L513" s="30"/>
      <c r="M513" s="130"/>
      <c r="N513" s="30"/>
      <c r="O513" s="128"/>
      <c r="P513" s="28"/>
      <c r="Q513" s="33"/>
      <c r="R513" s="60"/>
    </row>
    <row r="514" spans="1:18" ht="15" customHeight="1" x14ac:dyDescent="0.2">
      <c r="A514" s="127" t="s">
        <v>1522</v>
      </c>
      <c r="B514" s="127"/>
      <c r="C514" s="127"/>
      <c r="D514" s="28"/>
      <c r="E514" s="133"/>
      <c r="F514" s="133"/>
      <c r="G514" s="181"/>
      <c r="H514" s="133"/>
      <c r="I514" s="133"/>
      <c r="J514" s="133"/>
      <c r="K514" s="131"/>
      <c r="L514" s="30"/>
      <c r="M514" s="129"/>
      <c r="N514" s="30"/>
      <c r="O514" s="127"/>
      <c r="P514" s="28"/>
      <c r="Q514" s="33"/>
      <c r="R514" s="60"/>
    </row>
    <row r="515" spans="1:18" ht="15" x14ac:dyDescent="0.2">
      <c r="A515" s="128"/>
      <c r="B515" s="128"/>
      <c r="C515" s="128"/>
      <c r="D515" s="28"/>
      <c r="E515" s="134"/>
      <c r="F515" s="134"/>
      <c r="G515" s="184"/>
      <c r="H515" s="134"/>
      <c r="I515" s="134"/>
      <c r="J515" s="134"/>
      <c r="K515" s="132"/>
      <c r="L515" s="30"/>
      <c r="M515" s="130"/>
      <c r="N515" s="30"/>
      <c r="O515" s="128"/>
      <c r="P515" s="28"/>
      <c r="Q515" s="33"/>
      <c r="R515" s="60"/>
    </row>
    <row r="516" spans="1:18" ht="15" customHeight="1" x14ac:dyDescent="0.2">
      <c r="A516" s="127" t="s">
        <v>1523</v>
      </c>
      <c r="B516" s="127"/>
      <c r="C516" s="127"/>
      <c r="D516" s="28"/>
      <c r="E516" s="133"/>
      <c r="F516" s="133"/>
      <c r="G516" s="181"/>
      <c r="H516" s="133"/>
      <c r="I516" s="133"/>
      <c r="J516" s="133"/>
      <c r="K516" s="131"/>
      <c r="L516" s="30"/>
      <c r="M516" s="129"/>
      <c r="N516" s="30"/>
      <c r="O516" s="127"/>
      <c r="P516" s="28"/>
      <c r="Q516" s="33"/>
      <c r="R516" s="60"/>
    </row>
    <row r="517" spans="1:18" ht="15" x14ac:dyDescent="0.2">
      <c r="A517" s="128"/>
      <c r="B517" s="128"/>
      <c r="C517" s="128"/>
      <c r="D517" s="28"/>
      <c r="E517" s="134"/>
      <c r="F517" s="134"/>
      <c r="G517" s="182"/>
      <c r="H517" s="134"/>
      <c r="I517" s="134"/>
      <c r="J517" s="134"/>
      <c r="K517" s="132"/>
      <c r="L517" s="30"/>
      <c r="M517" s="130"/>
      <c r="N517" s="30"/>
      <c r="O517" s="128"/>
      <c r="P517" s="28"/>
      <c r="Q517" s="33"/>
      <c r="R517" s="60"/>
    </row>
    <row r="518" spans="1:18" ht="15" customHeight="1" x14ac:dyDescent="0.2">
      <c r="A518" s="127" t="s">
        <v>1524</v>
      </c>
      <c r="B518" s="127"/>
      <c r="C518" s="127"/>
      <c r="D518" s="28"/>
      <c r="E518" s="133"/>
      <c r="F518" s="133"/>
      <c r="G518" s="181"/>
      <c r="H518" s="133"/>
      <c r="I518" s="133"/>
      <c r="J518" s="133"/>
      <c r="K518" s="131"/>
      <c r="L518" s="30"/>
      <c r="M518" s="129"/>
      <c r="N518" s="30"/>
      <c r="O518" s="127"/>
      <c r="P518" s="28"/>
      <c r="Q518" s="33"/>
      <c r="R518" s="60"/>
    </row>
    <row r="519" spans="1:18" ht="15" x14ac:dyDescent="0.2">
      <c r="A519" s="128"/>
      <c r="B519" s="128"/>
      <c r="C519" s="128"/>
      <c r="D519" s="28"/>
      <c r="E519" s="134"/>
      <c r="F519" s="134"/>
      <c r="G519" s="182"/>
      <c r="H519" s="134"/>
      <c r="I519" s="134"/>
      <c r="J519" s="134"/>
      <c r="K519" s="132"/>
      <c r="L519" s="30"/>
      <c r="M519" s="130"/>
      <c r="N519" s="30"/>
      <c r="O519" s="128"/>
      <c r="P519" s="28"/>
      <c r="Q519" s="33"/>
      <c r="R519" s="60"/>
    </row>
    <row r="520" spans="1:18" ht="15" customHeight="1" x14ac:dyDescent="0.2">
      <c r="A520" s="127" t="s">
        <v>1525</v>
      </c>
      <c r="B520" s="127"/>
      <c r="C520" s="127"/>
      <c r="D520" s="28"/>
      <c r="E520" s="133"/>
      <c r="F520" s="133"/>
      <c r="G520" s="181"/>
      <c r="H520" s="133"/>
      <c r="I520" s="133"/>
      <c r="J520" s="133"/>
      <c r="K520" s="131"/>
      <c r="L520" s="30"/>
      <c r="M520" s="129"/>
      <c r="N520" s="30"/>
      <c r="O520" s="127"/>
      <c r="P520" s="28"/>
      <c r="Q520" s="33"/>
      <c r="R520" s="60"/>
    </row>
    <row r="521" spans="1:18" ht="15" x14ac:dyDescent="0.2">
      <c r="A521" s="128"/>
      <c r="B521" s="128"/>
      <c r="C521" s="128"/>
      <c r="D521" s="28"/>
      <c r="E521" s="134"/>
      <c r="F521" s="134"/>
      <c r="G521" s="182"/>
      <c r="H521" s="134"/>
      <c r="I521" s="134"/>
      <c r="J521" s="134"/>
      <c r="K521" s="132"/>
      <c r="L521" s="30"/>
      <c r="M521" s="130"/>
      <c r="N521" s="30"/>
      <c r="O521" s="128"/>
      <c r="P521" s="28"/>
      <c r="Q521" s="33"/>
      <c r="R521" s="60"/>
    </row>
    <row r="522" spans="1:18" ht="15" customHeight="1" x14ac:dyDescent="0.2">
      <c r="A522" s="127" t="s">
        <v>1526</v>
      </c>
      <c r="B522" s="127"/>
      <c r="C522" s="127"/>
      <c r="D522" s="28"/>
      <c r="E522" s="133"/>
      <c r="F522" s="133"/>
      <c r="G522" s="181"/>
      <c r="H522" s="133"/>
      <c r="I522" s="133"/>
      <c r="J522" s="133"/>
      <c r="K522" s="131"/>
      <c r="L522" s="30"/>
      <c r="M522" s="129"/>
      <c r="N522" s="30"/>
      <c r="O522" s="127"/>
      <c r="P522" s="28"/>
      <c r="Q522" s="33"/>
      <c r="R522" s="60"/>
    </row>
    <row r="523" spans="1:18" ht="15" x14ac:dyDescent="0.2">
      <c r="A523" s="128"/>
      <c r="B523" s="128"/>
      <c r="C523" s="128"/>
      <c r="D523" s="28"/>
      <c r="E523" s="134"/>
      <c r="F523" s="134"/>
      <c r="G523" s="182"/>
      <c r="H523" s="134"/>
      <c r="I523" s="134"/>
      <c r="J523" s="134"/>
      <c r="K523" s="132"/>
      <c r="L523" s="30"/>
      <c r="M523" s="130"/>
      <c r="N523" s="30"/>
      <c r="O523" s="128"/>
      <c r="P523" s="28"/>
      <c r="Q523" s="33"/>
      <c r="R523" s="60"/>
    </row>
    <row r="524" spans="1:18" ht="15" customHeight="1" x14ac:dyDescent="0.2">
      <c r="A524" s="127" t="s">
        <v>1527</v>
      </c>
      <c r="B524" s="127"/>
      <c r="C524" s="127"/>
      <c r="D524" s="28"/>
      <c r="E524" s="133"/>
      <c r="F524" s="133"/>
      <c r="G524" s="181"/>
      <c r="H524" s="133"/>
      <c r="I524" s="133"/>
      <c r="J524" s="133"/>
      <c r="K524" s="131"/>
      <c r="L524" s="30"/>
      <c r="M524" s="129"/>
      <c r="N524" s="30"/>
      <c r="O524" s="127"/>
      <c r="P524" s="28"/>
      <c r="Q524" s="33"/>
      <c r="R524" s="60"/>
    </row>
    <row r="525" spans="1:18" ht="15" x14ac:dyDescent="0.2">
      <c r="A525" s="128"/>
      <c r="B525" s="128"/>
      <c r="C525" s="128"/>
      <c r="D525" s="28"/>
      <c r="E525" s="134"/>
      <c r="F525" s="134"/>
      <c r="G525" s="182"/>
      <c r="H525" s="134"/>
      <c r="I525" s="134"/>
      <c r="J525" s="134"/>
      <c r="K525" s="132"/>
      <c r="L525" s="30"/>
      <c r="M525" s="130"/>
      <c r="N525" s="30"/>
      <c r="O525" s="128"/>
      <c r="P525" s="28"/>
      <c r="Q525" s="33"/>
      <c r="R525" s="60"/>
    </row>
    <row r="526" spans="1:18" ht="15" customHeight="1" x14ac:dyDescent="0.2">
      <c r="A526" s="127" t="s">
        <v>1528</v>
      </c>
      <c r="B526" s="127"/>
      <c r="C526" s="127"/>
      <c r="D526" s="28"/>
      <c r="E526" s="133"/>
      <c r="F526" s="133"/>
      <c r="G526" s="181"/>
      <c r="H526" s="133"/>
      <c r="I526" s="133"/>
      <c r="J526" s="133"/>
      <c r="K526" s="131"/>
      <c r="L526" s="30"/>
      <c r="M526" s="129"/>
      <c r="N526" s="30"/>
      <c r="O526" s="127"/>
      <c r="P526" s="28"/>
      <c r="Q526" s="33"/>
      <c r="R526" s="60"/>
    </row>
    <row r="527" spans="1:18" ht="15" x14ac:dyDescent="0.2">
      <c r="A527" s="128"/>
      <c r="B527" s="128"/>
      <c r="C527" s="128"/>
      <c r="D527" s="28"/>
      <c r="E527" s="134"/>
      <c r="F527" s="134"/>
      <c r="G527" s="182"/>
      <c r="H527" s="134"/>
      <c r="I527" s="134"/>
      <c r="J527" s="134"/>
      <c r="K527" s="132"/>
      <c r="L527" s="30"/>
      <c r="M527" s="130"/>
      <c r="N527" s="30"/>
      <c r="O527" s="128"/>
      <c r="P527" s="28"/>
      <c r="Q527" s="33"/>
      <c r="R527" s="60"/>
    </row>
    <row r="528" spans="1:18" ht="15" customHeight="1" x14ac:dyDescent="0.2">
      <c r="A528" s="127" t="s">
        <v>1529</v>
      </c>
      <c r="B528" s="127"/>
      <c r="C528" s="127"/>
      <c r="D528" s="28"/>
      <c r="E528" s="133"/>
      <c r="F528" s="133"/>
      <c r="G528" s="181"/>
      <c r="H528" s="133"/>
      <c r="I528" s="133"/>
      <c r="J528" s="133"/>
      <c r="K528" s="131"/>
      <c r="L528" s="30"/>
      <c r="M528" s="129"/>
      <c r="N528" s="30"/>
      <c r="O528" s="127"/>
      <c r="P528" s="28"/>
      <c r="Q528" s="33"/>
      <c r="R528" s="60"/>
    </row>
    <row r="529" spans="1:18" ht="15" x14ac:dyDescent="0.2">
      <c r="A529" s="128"/>
      <c r="B529" s="128"/>
      <c r="C529" s="128"/>
      <c r="D529" s="28"/>
      <c r="E529" s="134"/>
      <c r="F529" s="134"/>
      <c r="G529" s="182"/>
      <c r="H529" s="134"/>
      <c r="I529" s="134"/>
      <c r="J529" s="134"/>
      <c r="K529" s="132"/>
      <c r="L529" s="30"/>
      <c r="M529" s="130"/>
      <c r="N529" s="30"/>
      <c r="O529" s="128"/>
      <c r="P529" s="28"/>
      <c r="Q529" s="33"/>
      <c r="R529" s="60"/>
    </row>
    <row r="530" spans="1:18" ht="15" customHeight="1" x14ac:dyDescent="0.2">
      <c r="A530" s="127" t="s">
        <v>1530</v>
      </c>
      <c r="B530" s="127"/>
      <c r="C530" s="127"/>
      <c r="D530" s="28"/>
      <c r="E530" s="133"/>
      <c r="F530" s="133"/>
      <c r="G530" s="181"/>
      <c r="H530" s="133"/>
      <c r="I530" s="133"/>
      <c r="J530" s="133"/>
      <c r="K530" s="131"/>
      <c r="L530" s="30"/>
      <c r="M530" s="129"/>
      <c r="N530" s="30"/>
      <c r="O530" s="127"/>
      <c r="P530" s="28"/>
      <c r="Q530" s="33"/>
      <c r="R530" s="60"/>
    </row>
    <row r="531" spans="1:18" ht="15" x14ac:dyDescent="0.2">
      <c r="A531" s="128"/>
      <c r="B531" s="128"/>
      <c r="C531" s="128"/>
      <c r="D531" s="28"/>
      <c r="E531" s="134"/>
      <c r="F531" s="134"/>
      <c r="G531" s="182"/>
      <c r="H531" s="134"/>
      <c r="I531" s="134"/>
      <c r="J531" s="134"/>
      <c r="K531" s="132"/>
      <c r="L531" s="30"/>
      <c r="M531" s="130"/>
      <c r="N531" s="30"/>
      <c r="O531" s="128"/>
      <c r="P531" s="28"/>
      <c r="Q531" s="33"/>
      <c r="R531" s="60"/>
    </row>
    <row r="532" spans="1:18" ht="15" customHeight="1" x14ac:dyDescent="0.2">
      <c r="A532" s="127" t="s">
        <v>1531</v>
      </c>
      <c r="B532" s="127"/>
      <c r="C532" s="127"/>
      <c r="D532" s="28"/>
      <c r="E532" s="133"/>
      <c r="F532" s="133"/>
      <c r="G532" s="181"/>
      <c r="H532" s="133"/>
      <c r="I532" s="133"/>
      <c r="J532" s="133"/>
      <c r="K532" s="131"/>
      <c r="L532" s="30"/>
      <c r="M532" s="129"/>
      <c r="N532" s="30"/>
      <c r="O532" s="127"/>
      <c r="P532" s="28"/>
      <c r="Q532" s="33"/>
      <c r="R532" s="60"/>
    </row>
    <row r="533" spans="1:18" ht="15" x14ac:dyDescent="0.2">
      <c r="A533" s="128"/>
      <c r="B533" s="128"/>
      <c r="C533" s="128"/>
      <c r="D533" s="28"/>
      <c r="E533" s="134"/>
      <c r="F533" s="134"/>
      <c r="G533" s="182"/>
      <c r="H533" s="134"/>
      <c r="I533" s="134"/>
      <c r="J533" s="134"/>
      <c r="K533" s="132"/>
      <c r="L533" s="30"/>
      <c r="M533" s="130"/>
      <c r="N533" s="30"/>
      <c r="O533" s="128"/>
      <c r="P533" s="28"/>
      <c r="Q533" s="33"/>
      <c r="R533" s="60"/>
    </row>
    <row r="534" spans="1:18" ht="15" customHeight="1" x14ac:dyDescent="0.2">
      <c r="A534" s="127" t="s">
        <v>1532</v>
      </c>
      <c r="B534" s="127"/>
      <c r="C534" s="127"/>
      <c r="D534" s="28"/>
      <c r="E534" s="133"/>
      <c r="F534" s="133"/>
      <c r="G534" s="181"/>
      <c r="H534" s="133"/>
      <c r="I534" s="133"/>
      <c r="J534" s="133"/>
      <c r="K534" s="131"/>
      <c r="L534" s="30"/>
      <c r="M534" s="129"/>
      <c r="N534" s="30"/>
      <c r="O534" s="127"/>
      <c r="P534" s="28"/>
      <c r="Q534" s="33"/>
      <c r="R534" s="60"/>
    </row>
    <row r="535" spans="1:18" ht="15" x14ac:dyDescent="0.2">
      <c r="A535" s="128"/>
      <c r="B535" s="128"/>
      <c r="C535" s="128"/>
      <c r="D535" s="28"/>
      <c r="E535" s="134"/>
      <c r="F535" s="134"/>
      <c r="G535" s="182"/>
      <c r="H535" s="134"/>
      <c r="I535" s="134"/>
      <c r="J535" s="134"/>
      <c r="K535" s="132"/>
      <c r="L535" s="30"/>
      <c r="M535" s="130"/>
      <c r="N535" s="30"/>
      <c r="O535" s="128"/>
      <c r="P535" s="28"/>
      <c r="Q535" s="33"/>
      <c r="R535" s="60"/>
    </row>
    <row r="536" spans="1:18" ht="15" customHeight="1" x14ac:dyDescent="0.2">
      <c r="A536" s="127" t="s">
        <v>1533</v>
      </c>
      <c r="B536" s="127"/>
      <c r="C536" s="127"/>
      <c r="D536" s="28"/>
      <c r="E536" s="133"/>
      <c r="F536" s="133"/>
      <c r="G536" s="179"/>
      <c r="H536" s="133"/>
      <c r="I536" s="133"/>
      <c r="J536" s="133"/>
      <c r="K536" s="131"/>
      <c r="L536" s="30"/>
      <c r="M536" s="129"/>
      <c r="N536" s="30"/>
      <c r="O536" s="127"/>
      <c r="P536" s="28"/>
      <c r="Q536" s="33"/>
      <c r="R536" s="60"/>
    </row>
    <row r="537" spans="1:18" ht="15" x14ac:dyDescent="0.2">
      <c r="A537" s="128"/>
      <c r="B537" s="128"/>
      <c r="C537" s="128"/>
      <c r="D537" s="28"/>
      <c r="E537" s="134"/>
      <c r="F537" s="134"/>
      <c r="G537" s="180"/>
      <c r="H537" s="134"/>
      <c r="I537" s="134"/>
      <c r="J537" s="134"/>
      <c r="K537" s="132"/>
      <c r="L537" s="30"/>
      <c r="M537" s="130"/>
      <c r="N537" s="30"/>
      <c r="O537" s="128"/>
      <c r="P537" s="28"/>
      <c r="Q537" s="33"/>
      <c r="R537" s="60"/>
    </row>
    <row r="538" spans="1:18" ht="15" customHeight="1" x14ac:dyDescent="0.2">
      <c r="A538" s="127" t="s">
        <v>1534</v>
      </c>
      <c r="B538" s="127"/>
      <c r="C538" s="127"/>
      <c r="D538" s="28"/>
      <c r="E538" s="133"/>
      <c r="F538" s="133"/>
      <c r="G538" s="179"/>
      <c r="H538" s="133"/>
      <c r="I538" s="133"/>
      <c r="J538" s="133"/>
      <c r="K538" s="131"/>
      <c r="L538" s="30"/>
      <c r="M538" s="129"/>
      <c r="N538" s="30"/>
      <c r="O538" s="127"/>
      <c r="P538" s="28"/>
      <c r="Q538" s="33"/>
      <c r="R538" s="60"/>
    </row>
    <row r="539" spans="1:18" ht="15" x14ac:dyDescent="0.2">
      <c r="A539" s="128"/>
      <c r="B539" s="128"/>
      <c r="C539" s="128"/>
      <c r="D539" s="28"/>
      <c r="E539" s="134"/>
      <c r="F539" s="134"/>
      <c r="G539" s="180"/>
      <c r="H539" s="134"/>
      <c r="I539" s="134"/>
      <c r="J539" s="134"/>
      <c r="K539" s="132"/>
      <c r="L539" s="30"/>
      <c r="M539" s="130"/>
      <c r="N539" s="30"/>
      <c r="O539" s="128"/>
      <c r="P539" s="28"/>
      <c r="Q539" s="33"/>
      <c r="R539" s="60"/>
    </row>
    <row r="540" spans="1:18" ht="15" customHeight="1" x14ac:dyDescent="0.2">
      <c r="A540" s="127" t="s">
        <v>1535</v>
      </c>
      <c r="B540" s="127"/>
      <c r="C540" s="127"/>
      <c r="D540" s="28"/>
      <c r="E540" s="133"/>
      <c r="F540" s="133"/>
      <c r="G540" s="179"/>
      <c r="H540" s="133"/>
      <c r="I540" s="133"/>
      <c r="J540" s="133"/>
      <c r="K540" s="131"/>
      <c r="L540" s="30"/>
      <c r="M540" s="129"/>
      <c r="N540" s="30"/>
      <c r="O540" s="127"/>
      <c r="P540" s="28"/>
      <c r="Q540" s="33"/>
      <c r="R540" s="60"/>
    </row>
    <row r="541" spans="1:18" ht="15" x14ac:dyDescent="0.2">
      <c r="A541" s="128"/>
      <c r="B541" s="128"/>
      <c r="C541" s="128"/>
      <c r="D541" s="28"/>
      <c r="E541" s="134"/>
      <c r="F541" s="134"/>
      <c r="G541" s="180"/>
      <c r="H541" s="134"/>
      <c r="I541" s="134"/>
      <c r="J541" s="134"/>
      <c r="K541" s="132"/>
      <c r="L541" s="30"/>
      <c r="M541" s="130"/>
      <c r="N541" s="30"/>
      <c r="O541" s="128"/>
      <c r="P541" s="28"/>
      <c r="Q541" s="33"/>
      <c r="R541" s="60"/>
    </row>
    <row r="542" spans="1:18" ht="15" customHeight="1" x14ac:dyDescent="0.2">
      <c r="A542" s="127" t="s">
        <v>1536</v>
      </c>
      <c r="B542" s="127"/>
      <c r="C542" s="127"/>
      <c r="D542" s="28"/>
      <c r="E542" s="133"/>
      <c r="F542" s="133"/>
      <c r="G542" s="181"/>
      <c r="H542" s="133"/>
      <c r="I542" s="133"/>
      <c r="J542" s="133"/>
      <c r="K542" s="131"/>
      <c r="L542" s="30"/>
      <c r="M542" s="129"/>
      <c r="N542" s="30"/>
      <c r="O542" s="127"/>
      <c r="P542" s="28"/>
      <c r="Q542" s="33"/>
      <c r="R542" s="60"/>
    </row>
    <row r="543" spans="1:18" ht="15" x14ac:dyDescent="0.2">
      <c r="A543" s="128"/>
      <c r="B543" s="128"/>
      <c r="C543" s="128"/>
      <c r="D543" s="28"/>
      <c r="E543" s="134"/>
      <c r="F543" s="134"/>
      <c r="G543" s="182"/>
      <c r="H543" s="134"/>
      <c r="I543" s="134"/>
      <c r="J543" s="134"/>
      <c r="K543" s="132"/>
      <c r="L543" s="30"/>
      <c r="M543" s="130"/>
      <c r="N543" s="30"/>
      <c r="O543" s="128"/>
      <c r="P543" s="28"/>
      <c r="Q543" s="33"/>
      <c r="R543" s="60"/>
    </row>
    <row r="544" spans="1:18" ht="15" customHeight="1" x14ac:dyDescent="0.2">
      <c r="A544" s="127" t="s">
        <v>1537</v>
      </c>
      <c r="B544" s="127"/>
      <c r="C544" s="127"/>
      <c r="D544" s="28"/>
      <c r="E544" s="133"/>
      <c r="F544" s="133"/>
      <c r="G544" s="181"/>
      <c r="H544" s="133"/>
      <c r="I544" s="133"/>
      <c r="J544" s="133"/>
      <c r="K544" s="131"/>
      <c r="L544" s="30"/>
      <c r="M544" s="129"/>
      <c r="N544" s="30"/>
      <c r="O544" s="127"/>
      <c r="P544" s="28"/>
      <c r="Q544" s="33"/>
      <c r="R544" s="60"/>
    </row>
    <row r="545" spans="1:18" ht="15" x14ac:dyDescent="0.2">
      <c r="A545" s="128"/>
      <c r="B545" s="128"/>
      <c r="C545" s="128"/>
      <c r="D545" s="28"/>
      <c r="E545" s="134"/>
      <c r="F545" s="134"/>
      <c r="G545" s="184"/>
      <c r="H545" s="134"/>
      <c r="I545" s="134"/>
      <c r="J545" s="134"/>
      <c r="K545" s="132"/>
      <c r="L545" s="30"/>
      <c r="M545" s="130"/>
      <c r="N545" s="30"/>
      <c r="O545" s="128"/>
      <c r="P545" s="28"/>
      <c r="Q545" s="33"/>
      <c r="R545" s="60"/>
    </row>
    <row r="546" spans="1:18" ht="15" customHeight="1" x14ac:dyDescent="0.2">
      <c r="A546" s="127" t="s">
        <v>1538</v>
      </c>
      <c r="B546" s="127"/>
      <c r="C546" s="127"/>
      <c r="D546" s="28"/>
      <c r="E546" s="133"/>
      <c r="F546" s="133"/>
      <c r="G546" s="181"/>
      <c r="H546" s="133"/>
      <c r="I546" s="133"/>
      <c r="J546" s="133"/>
      <c r="K546" s="131"/>
      <c r="L546" s="30"/>
      <c r="M546" s="129"/>
      <c r="N546" s="30"/>
      <c r="O546" s="127"/>
      <c r="P546" s="28"/>
      <c r="Q546" s="33"/>
      <c r="R546" s="60"/>
    </row>
    <row r="547" spans="1:18" ht="15" x14ac:dyDescent="0.2">
      <c r="A547" s="128"/>
      <c r="B547" s="128"/>
      <c r="C547" s="128"/>
      <c r="D547" s="28"/>
      <c r="E547" s="134"/>
      <c r="F547" s="134"/>
      <c r="G547" s="184"/>
      <c r="H547" s="134"/>
      <c r="I547" s="134"/>
      <c r="J547" s="134"/>
      <c r="K547" s="132"/>
      <c r="L547" s="30"/>
      <c r="M547" s="130"/>
      <c r="N547" s="30"/>
      <c r="O547" s="128"/>
      <c r="P547" s="28"/>
      <c r="Q547" s="33"/>
      <c r="R547" s="60"/>
    </row>
    <row r="548" spans="1:18" ht="15" customHeight="1" x14ac:dyDescent="0.2">
      <c r="A548" s="127" t="s">
        <v>1539</v>
      </c>
      <c r="B548" s="127"/>
      <c r="C548" s="127"/>
      <c r="D548" s="28"/>
      <c r="E548" s="133"/>
      <c r="F548" s="133"/>
      <c r="G548" s="181"/>
      <c r="H548" s="133"/>
      <c r="I548" s="133"/>
      <c r="J548" s="133"/>
      <c r="K548" s="131"/>
      <c r="L548" s="30"/>
      <c r="M548" s="129"/>
      <c r="N548" s="30"/>
      <c r="O548" s="127"/>
      <c r="P548" s="28"/>
      <c r="Q548" s="33"/>
      <c r="R548" s="60"/>
    </row>
    <row r="549" spans="1:18" ht="15" x14ac:dyDescent="0.2">
      <c r="A549" s="128"/>
      <c r="B549" s="128"/>
      <c r="C549" s="128"/>
      <c r="D549" s="28"/>
      <c r="E549" s="134"/>
      <c r="F549" s="134"/>
      <c r="G549" s="184"/>
      <c r="H549" s="134"/>
      <c r="I549" s="134"/>
      <c r="J549" s="134"/>
      <c r="K549" s="132"/>
      <c r="L549" s="30"/>
      <c r="M549" s="130"/>
      <c r="N549" s="30"/>
      <c r="O549" s="128"/>
      <c r="P549" s="28"/>
      <c r="Q549" s="33"/>
      <c r="R549" s="60"/>
    </row>
    <row r="550" spans="1:18" ht="15" customHeight="1" x14ac:dyDescent="0.2">
      <c r="A550" s="127" t="s">
        <v>1540</v>
      </c>
      <c r="B550" s="127"/>
      <c r="C550" s="127"/>
      <c r="D550" s="28"/>
      <c r="E550" s="133"/>
      <c r="F550" s="133"/>
      <c r="G550" s="181"/>
      <c r="H550" s="133"/>
      <c r="I550" s="133"/>
      <c r="J550" s="133"/>
      <c r="K550" s="131"/>
      <c r="L550" s="30"/>
      <c r="M550" s="129"/>
      <c r="N550" s="30"/>
      <c r="O550" s="127"/>
      <c r="P550" s="28"/>
      <c r="Q550" s="33"/>
      <c r="R550" s="60"/>
    </row>
    <row r="551" spans="1:18" ht="15" x14ac:dyDescent="0.2">
      <c r="A551" s="128"/>
      <c r="B551" s="128"/>
      <c r="C551" s="128"/>
      <c r="D551" s="28"/>
      <c r="E551" s="134"/>
      <c r="F551" s="134"/>
      <c r="G551" s="184"/>
      <c r="H551" s="134"/>
      <c r="I551" s="134"/>
      <c r="J551" s="134"/>
      <c r="K551" s="132"/>
      <c r="L551" s="30"/>
      <c r="M551" s="130"/>
      <c r="N551" s="30"/>
      <c r="O551" s="128"/>
      <c r="P551" s="28"/>
      <c r="Q551" s="33"/>
      <c r="R551" s="60"/>
    </row>
    <row r="552" spans="1:18" ht="15" customHeight="1" x14ac:dyDescent="0.2">
      <c r="A552" s="127" t="s">
        <v>1541</v>
      </c>
      <c r="B552" s="127"/>
      <c r="C552" s="127"/>
      <c r="D552" s="28"/>
      <c r="E552" s="133"/>
      <c r="F552" s="133"/>
      <c r="G552" s="181"/>
      <c r="H552" s="133"/>
      <c r="I552" s="133"/>
      <c r="J552" s="133"/>
      <c r="K552" s="131"/>
      <c r="L552" s="30"/>
      <c r="M552" s="129"/>
      <c r="N552" s="30"/>
      <c r="O552" s="127"/>
      <c r="P552" s="28"/>
      <c r="Q552" s="33"/>
      <c r="R552" s="60"/>
    </row>
    <row r="553" spans="1:18" ht="15" x14ac:dyDescent="0.2">
      <c r="A553" s="128"/>
      <c r="B553" s="128"/>
      <c r="C553" s="128"/>
      <c r="D553" s="28"/>
      <c r="E553" s="134"/>
      <c r="F553" s="134"/>
      <c r="G553" s="182"/>
      <c r="H553" s="134"/>
      <c r="I553" s="134"/>
      <c r="J553" s="134"/>
      <c r="K553" s="132"/>
      <c r="L553" s="30"/>
      <c r="M553" s="130"/>
      <c r="N553" s="30"/>
      <c r="O553" s="128"/>
      <c r="P553" s="28"/>
      <c r="Q553" s="33"/>
      <c r="R553" s="60"/>
    </row>
    <row r="554" spans="1:18" ht="15" customHeight="1" x14ac:dyDescent="0.2">
      <c r="A554" s="127" t="s">
        <v>1542</v>
      </c>
      <c r="B554" s="127"/>
      <c r="C554" s="127"/>
      <c r="D554" s="28"/>
      <c r="E554" s="133"/>
      <c r="F554" s="133"/>
      <c r="G554" s="181"/>
      <c r="H554" s="133"/>
      <c r="I554" s="133"/>
      <c r="J554" s="133"/>
      <c r="K554" s="131"/>
      <c r="L554" s="30"/>
      <c r="M554" s="129"/>
      <c r="N554" s="30"/>
      <c r="O554" s="127"/>
      <c r="P554" s="28"/>
      <c r="Q554" s="33"/>
      <c r="R554" s="60"/>
    </row>
    <row r="555" spans="1:18" ht="15" x14ac:dyDescent="0.2">
      <c r="A555" s="128"/>
      <c r="B555" s="128"/>
      <c r="C555" s="128"/>
      <c r="D555" s="28"/>
      <c r="E555" s="134"/>
      <c r="F555" s="134"/>
      <c r="G555" s="182"/>
      <c r="H555" s="134"/>
      <c r="I555" s="134"/>
      <c r="J555" s="134"/>
      <c r="K555" s="132"/>
      <c r="L555" s="30"/>
      <c r="M555" s="130"/>
      <c r="N555" s="30"/>
      <c r="O555" s="128"/>
      <c r="P555" s="28"/>
      <c r="Q555" s="33"/>
      <c r="R555" s="60"/>
    </row>
    <row r="556" spans="1:18" ht="15" customHeight="1" x14ac:dyDescent="0.2">
      <c r="A556" s="127" t="s">
        <v>1543</v>
      </c>
      <c r="B556" s="127"/>
      <c r="C556" s="127"/>
      <c r="D556" s="28"/>
      <c r="E556" s="133"/>
      <c r="F556" s="133"/>
      <c r="G556" s="181"/>
      <c r="H556" s="133"/>
      <c r="I556" s="133"/>
      <c r="J556" s="133"/>
      <c r="K556" s="131"/>
      <c r="L556" s="30"/>
      <c r="M556" s="129"/>
      <c r="N556" s="30"/>
      <c r="O556" s="127"/>
      <c r="P556" s="28"/>
      <c r="Q556" s="33"/>
      <c r="R556" s="60"/>
    </row>
    <row r="557" spans="1:18" ht="15" x14ac:dyDescent="0.2">
      <c r="A557" s="128"/>
      <c r="B557" s="128"/>
      <c r="C557" s="128"/>
      <c r="D557" s="28"/>
      <c r="E557" s="134"/>
      <c r="F557" s="134"/>
      <c r="G557" s="182"/>
      <c r="H557" s="134"/>
      <c r="I557" s="134"/>
      <c r="J557" s="134"/>
      <c r="K557" s="132"/>
      <c r="L557" s="30"/>
      <c r="M557" s="130"/>
      <c r="N557" s="30"/>
      <c r="O557" s="128"/>
      <c r="P557" s="28"/>
      <c r="Q557" s="33"/>
      <c r="R557" s="60"/>
    </row>
    <row r="558" spans="1:18" ht="15" customHeight="1" x14ac:dyDescent="0.2">
      <c r="A558" s="127" t="s">
        <v>1544</v>
      </c>
      <c r="B558" s="127"/>
      <c r="C558" s="127"/>
      <c r="D558" s="28"/>
      <c r="E558" s="133"/>
      <c r="F558" s="133"/>
      <c r="G558" s="181"/>
      <c r="H558" s="133"/>
      <c r="I558" s="133"/>
      <c r="J558" s="133"/>
      <c r="K558" s="131"/>
      <c r="L558" s="30"/>
      <c r="M558" s="129"/>
      <c r="N558" s="30"/>
      <c r="O558" s="127"/>
      <c r="P558" s="28"/>
      <c r="Q558" s="33"/>
      <c r="R558" s="60"/>
    </row>
    <row r="559" spans="1:18" ht="15" x14ac:dyDescent="0.2">
      <c r="A559" s="128"/>
      <c r="B559" s="128"/>
      <c r="C559" s="128"/>
      <c r="D559" s="28"/>
      <c r="E559" s="134"/>
      <c r="F559" s="134"/>
      <c r="G559" s="182"/>
      <c r="H559" s="134"/>
      <c r="I559" s="134"/>
      <c r="J559" s="134"/>
      <c r="K559" s="132"/>
      <c r="L559" s="30"/>
      <c r="M559" s="130"/>
      <c r="N559" s="30"/>
      <c r="O559" s="128"/>
      <c r="P559" s="28"/>
      <c r="Q559" s="33"/>
      <c r="R559" s="60"/>
    </row>
    <row r="560" spans="1:18" ht="15" customHeight="1" x14ac:dyDescent="0.2">
      <c r="A560" s="127" t="s">
        <v>1545</v>
      </c>
      <c r="B560" s="127"/>
      <c r="C560" s="127"/>
      <c r="D560" s="28"/>
      <c r="E560" s="133"/>
      <c r="F560" s="133"/>
      <c r="G560" s="181"/>
      <c r="H560" s="133"/>
      <c r="I560" s="133"/>
      <c r="J560" s="133"/>
      <c r="K560" s="131"/>
      <c r="L560" s="30"/>
      <c r="M560" s="129"/>
      <c r="N560" s="30"/>
      <c r="O560" s="127"/>
      <c r="P560" s="28"/>
      <c r="Q560" s="33"/>
      <c r="R560" s="60"/>
    </row>
    <row r="561" spans="1:18" ht="15" x14ac:dyDescent="0.2">
      <c r="A561" s="128"/>
      <c r="B561" s="128"/>
      <c r="C561" s="128"/>
      <c r="D561" s="28"/>
      <c r="E561" s="134"/>
      <c r="F561" s="134"/>
      <c r="G561" s="182"/>
      <c r="H561" s="134"/>
      <c r="I561" s="134"/>
      <c r="J561" s="134"/>
      <c r="K561" s="132"/>
      <c r="L561" s="30"/>
      <c r="M561" s="130"/>
      <c r="N561" s="30"/>
      <c r="O561" s="128"/>
      <c r="P561" s="28"/>
      <c r="Q561" s="33"/>
      <c r="R561" s="60"/>
    </row>
    <row r="562" spans="1:18" ht="15" customHeight="1" x14ac:dyDescent="0.2">
      <c r="A562" s="127" t="s">
        <v>1546</v>
      </c>
      <c r="B562" s="127"/>
      <c r="C562" s="127"/>
      <c r="D562" s="28"/>
      <c r="E562" s="133"/>
      <c r="F562" s="133"/>
      <c r="G562" s="181"/>
      <c r="H562" s="133"/>
      <c r="I562" s="133"/>
      <c r="J562" s="133"/>
      <c r="K562" s="131"/>
      <c r="L562" s="30"/>
      <c r="M562" s="129"/>
      <c r="N562" s="30"/>
      <c r="O562" s="127"/>
      <c r="P562" s="28"/>
      <c r="Q562" s="33"/>
      <c r="R562" s="60"/>
    </row>
    <row r="563" spans="1:18" ht="15" x14ac:dyDescent="0.2">
      <c r="A563" s="128"/>
      <c r="B563" s="128"/>
      <c r="C563" s="128"/>
      <c r="D563" s="28"/>
      <c r="E563" s="134"/>
      <c r="F563" s="134"/>
      <c r="G563" s="182"/>
      <c r="H563" s="134"/>
      <c r="I563" s="134"/>
      <c r="J563" s="134"/>
      <c r="K563" s="132"/>
      <c r="L563" s="30"/>
      <c r="M563" s="130"/>
      <c r="N563" s="30"/>
      <c r="O563" s="128"/>
      <c r="P563" s="28"/>
      <c r="Q563" s="33"/>
      <c r="R563" s="60"/>
    </row>
    <row r="564" spans="1:18" ht="15" customHeight="1" x14ac:dyDescent="0.2">
      <c r="A564" s="127" t="s">
        <v>1547</v>
      </c>
      <c r="B564" s="127"/>
      <c r="C564" s="127"/>
      <c r="D564" s="28"/>
      <c r="E564" s="133"/>
      <c r="F564" s="133"/>
      <c r="G564" s="181"/>
      <c r="H564" s="133"/>
      <c r="I564" s="133"/>
      <c r="J564" s="133"/>
      <c r="K564" s="131"/>
      <c r="L564" s="30"/>
      <c r="M564" s="129"/>
      <c r="N564" s="30"/>
      <c r="O564" s="127"/>
      <c r="P564" s="28"/>
      <c r="Q564" s="33"/>
      <c r="R564" s="60"/>
    </row>
    <row r="565" spans="1:18" ht="15" x14ac:dyDescent="0.2">
      <c r="A565" s="128"/>
      <c r="B565" s="128"/>
      <c r="C565" s="128"/>
      <c r="D565" s="28"/>
      <c r="E565" s="134"/>
      <c r="F565" s="134"/>
      <c r="G565" s="182"/>
      <c r="H565" s="134"/>
      <c r="I565" s="134"/>
      <c r="J565" s="134"/>
      <c r="K565" s="132"/>
      <c r="L565" s="30"/>
      <c r="M565" s="130"/>
      <c r="N565" s="30"/>
      <c r="O565" s="128"/>
      <c r="P565" s="28"/>
      <c r="Q565" s="33"/>
      <c r="R565" s="60"/>
    </row>
    <row r="566" spans="1:18" ht="15" customHeight="1" x14ac:dyDescent="0.2">
      <c r="A566" s="127" t="s">
        <v>1548</v>
      </c>
      <c r="B566" s="127"/>
      <c r="C566" s="127"/>
      <c r="D566" s="28"/>
      <c r="E566" s="133"/>
      <c r="F566" s="133"/>
      <c r="G566" s="181"/>
      <c r="H566" s="133"/>
      <c r="I566" s="133"/>
      <c r="J566" s="133"/>
      <c r="K566" s="131"/>
      <c r="L566" s="30"/>
      <c r="M566" s="129"/>
      <c r="N566" s="30"/>
      <c r="O566" s="127"/>
      <c r="P566" s="28"/>
      <c r="Q566" s="33"/>
      <c r="R566" s="60"/>
    </row>
    <row r="567" spans="1:18" ht="15" x14ac:dyDescent="0.2">
      <c r="A567" s="128"/>
      <c r="B567" s="128"/>
      <c r="C567" s="128"/>
      <c r="D567" s="28"/>
      <c r="E567" s="134"/>
      <c r="F567" s="134"/>
      <c r="G567" s="182"/>
      <c r="H567" s="134"/>
      <c r="I567" s="134"/>
      <c r="J567" s="134"/>
      <c r="K567" s="132"/>
      <c r="L567" s="30"/>
      <c r="M567" s="130"/>
      <c r="N567" s="30"/>
      <c r="O567" s="128"/>
      <c r="P567" s="28"/>
      <c r="Q567" s="33"/>
      <c r="R567" s="60"/>
    </row>
    <row r="568" spans="1:18" ht="15" customHeight="1" x14ac:dyDescent="0.2">
      <c r="A568" s="127" t="s">
        <v>1549</v>
      </c>
      <c r="B568" s="127"/>
      <c r="C568" s="127"/>
      <c r="D568" s="28"/>
      <c r="E568" s="133"/>
      <c r="F568" s="133"/>
      <c r="G568" s="181"/>
      <c r="H568" s="133"/>
      <c r="I568" s="133"/>
      <c r="J568" s="133"/>
      <c r="K568" s="131"/>
      <c r="L568" s="30"/>
      <c r="M568" s="129"/>
      <c r="N568" s="30"/>
      <c r="O568" s="127"/>
      <c r="P568" s="28"/>
      <c r="Q568" s="33"/>
      <c r="R568" s="60"/>
    </row>
    <row r="569" spans="1:18" ht="15" x14ac:dyDescent="0.2">
      <c r="A569" s="128"/>
      <c r="B569" s="128"/>
      <c r="C569" s="128"/>
      <c r="D569" s="28"/>
      <c r="E569" s="134"/>
      <c r="F569" s="134"/>
      <c r="G569" s="182"/>
      <c r="H569" s="134"/>
      <c r="I569" s="134"/>
      <c r="J569" s="134"/>
      <c r="K569" s="132"/>
      <c r="L569" s="30"/>
      <c r="M569" s="130"/>
      <c r="N569" s="30"/>
      <c r="O569" s="128"/>
      <c r="P569" s="28"/>
      <c r="Q569" s="33"/>
      <c r="R569" s="60"/>
    </row>
    <row r="570" spans="1:18" ht="15" customHeight="1" x14ac:dyDescent="0.2">
      <c r="A570" s="127" t="s">
        <v>1550</v>
      </c>
      <c r="B570" s="127"/>
      <c r="C570" s="127"/>
      <c r="D570" s="28"/>
      <c r="E570" s="133"/>
      <c r="F570" s="133"/>
      <c r="G570" s="181"/>
      <c r="H570" s="133"/>
      <c r="I570" s="133"/>
      <c r="J570" s="133"/>
      <c r="K570" s="131"/>
      <c r="L570" s="30"/>
      <c r="M570" s="129"/>
      <c r="N570" s="30"/>
      <c r="O570" s="127"/>
      <c r="P570" s="28"/>
      <c r="Q570" s="33"/>
      <c r="R570" s="60"/>
    </row>
    <row r="571" spans="1:18" ht="15" x14ac:dyDescent="0.2">
      <c r="A571" s="128"/>
      <c r="B571" s="128"/>
      <c r="C571" s="128"/>
      <c r="D571" s="28"/>
      <c r="E571" s="134"/>
      <c r="F571" s="134"/>
      <c r="G571" s="182"/>
      <c r="H571" s="134"/>
      <c r="I571" s="134"/>
      <c r="J571" s="134"/>
      <c r="K571" s="132"/>
      <c r="L571" s="30"/>
      <c r="M571" s="130"/>
      <c r="N571" s="30"/>
      <c r="O571" s="128"/>
      <c r="P571" s="28"/>
      <c r="Q571" s="33"/>
      <c r="R571" s="60"/>
    </row>
    <row r="572" spans="1:18" ht="15" customHeight="1" x14ac:dyDescent="0.2">
      <c r="A572" s="127" t="s">
        <v>1551</v>
      </c>
      <c r="B572" s="127"/>
      <c r="C572" s="127"/>
      <c r="D572" s="28"/>
      <c r="E572" s="133"/>
      <c r="F572" s="133"/>
      <c r="G572" s="181"/>
      <c r="H572" s="133"/>
      <c r="I572" s="133"/>
      <c r="J572" s="133"/>
      <c r="K572" s="131"/>
      <c r="L572" s="30"/>
      <c r="M572" s="129"/>
      <c r="N572" s="30"/>
      <c r="O572" s="127"/>
      <c r="P572" s="28"/>
      <c r="Q572" s="33"/>
      <c r="R572" s="60"/>
    </row>
    <row r="573" spans="1:18" ht="15" x14ac:dyDescent="0.2">
      <c r="A573" s="128"/>
      <c r="B573" s="128"/>
      <c r="C573" s="128"/>
      <c r="D573" s="28"/>
      <c r="E573" s="134"/>
      <c r="F573" s="134"/>
      <c r="G573" s="182"/>
      <c r="H573" s="134"/>
      <c r="I573" s="134"/>
      <c r="J573" s="134"/>
      <c r="K573" s="132"/>
      <c r="L573" s="30"/>
      <c r="M573" s="130"/>
      <c r="N573" s="30"/>
      <c r="O573" s="128"/>
      <c r="P573" s="28"/>
      <c r="Q573" s="33"/>
      <c r="R573" s="60"/>
    </row>
    <row r="574" spans="1:18" ht="15" customHeight="1" x14ac:dyDescent="0.2">
      <c r="A574" s="127" t="s">
        <v>1552</v>
      </c>
      <c r="B574" s="127"/>
      <c r="C574" s="127"/>
      <c r="D574" s="28"/>
      <c r="E574" s="133"/>
      <c r="F574" s="133"/>
      <c r="G574" s="181"/>
      <c r="H574" s="133"/>
      <c r="I574" s="133"/>
      <c r="J574" s="133"/>
      <c r="K574" s="131"/>
      <c r="L574" s="30"/>
      <c r="M574" s="129"/>
      <c r="N574" s="30"/>
      <c r="O574" s="127"/>
      <c r="P574" s="28"/>
      <c r="Q574" s="33"/>
      <c r="R574" s="60"/>
    </row>
    <row r="575" spans="1:18" ht="15" x14ac:dyDescent="0.2">
      <c r="A575" s="128"/>
      <c r="B575" s="128"/>
      <c r="C575" s="128"/>
      <c r="D575" s="28"/>
      <c r="E575" s="134"/>
      <c r="F575" s="134"/>
      <c r="G575" s="182"/>
      <c r="H575" s="134"/>
      <c r="I575" s="134"/>
      <c r="J575" s="134"/>
      <c r="K575" s="132"/>
      <c r="L575" s="30"/>
      <c r="M575" s="130"/>
      <c r="N575" s="30"/>
      <c r="O575" s="128"/>
      <c r="P575" s="28"/>
      <c r="Q575" s="33"/>
      <c r="R575" s="60"/>
    </row>
    <row r="576" spans="1:18" ht="15" customHeight="1" x14ac:dyDescent="0.2">
      <c r="A576" s="127" t="s">
        <v>1553</v>
      </c>
      <c r="B576" s="145"/>
      <c r="C576" s="127"/>
      <c r="D576" s="28"/>
      <c r="E576" s="133"/>
      <c r="F576" s="133"/>
      <c r="G576" s="181"/>
      <c r="H576" s="133"/>
      <c r="I576" s="133"/>
      <c r="J576" s="133"/>
      <c r="K576" s="131"/>
      <c r="L576" s="30"/>
      <c r="M576" s="129"/>
      <c r="N576" s="30"/>
      <c r="O576" s="127"/>
      <c r="P576" s="28"/>
      <c r="Q576" s="33"/>
      <c r="R576" s="60"/>
    </row>
    <row r="577" spans="1:18" ht="15" x14ac:dyDescent="0.2">
      <c r="A577" s="128"/>
      <c r="B577" s="146"/>
      <c r="C577" s="128"/>
      <c r="D577" s="28"/>
      <c r="E577" s="134"/>
      <c r="F577" s="134"/>
      <c r="G577" s="182"/>
      <c r="H577" s="134"/>
      <c r="I577" s="134"/>
      <c r="J577" s="134"/>
      <c r="K577" s="132"/>
      <c r="L577" s="30"/>
      <c r="M577" s="130"/>
      <c r="N577" s="30"/>
      <c r="O577" s="128"/>
      <c r="P577" s="28"/>
      <c r="Q577" s="33"/>
      <c r="R577" s="60"/>
    </row>
    <row r="578" spans="1:18" ht="15" customHeight="1" x14ac:dyDescent="0.2">
      <c r="A578" s="127" t="s">
        <v>1554</v>
      </c>
      <c r="B578" s="127"/>
      <c r="C578" s="127"/>
      <c r="D578" s="28"/>
      <c r="E578" s="133"/>
      <c r="F578" s="133"/>
      <c r="G578" s="181"/>
      <c r="H578" s="133"/>
      <c r="I578" s="133"/>
      <c r="J578" s="133"/>
      <c r="K578" s="131"/>
      <c r="L578" s="30"/>
      <c r="M578" s="129"/>
      <c r="N578" s="30"/>
      <c r="O578" s="127"/>
      <c r="P578" s="28"/>
      <c r="Q578" s="33"/>
      <c r="R578" s="60"/>
    </row>
    <row r="579" spans="1:18" ht="15" x14ac:dyDescent="0.2">
      <c r="A579" s="128"/>
      <c r="B579" s="128"/>
      <c r="C579" s="128"/>
      <c r="D579" s="28"/>
      <c r="E579" s="134"/>
      <c r="F579" s="134"/>
      <c r="G579" s="182"/>
      <c r="H579" s="134"/>
      <c r="I579" s="134"/>
      <c r="J579" s="134"/>
      <c r="K579" s="132"/>
      <c r="L579" s="30"/>
      <c r="M579" s="130"/>
      <c r="N579" s="30"/>
      <c r="O579" s="128"/>
      <c r="P579" s="28"/>
      <c r="Q579" s="33"/>
      <c r="R579" s="60"/>
    </row>
    <row r="580" spans="1:18" ht="15" customHeight="1" x14ac:dyDescent="0.2">
      <c r="A580" s="127" t="s">
        <v>1555</v>
      </c>
      <c r="B580" s="127"/>
      <c r="C580" s="127"/>
      <c r="D580" s="28"/>
      <c r="E580" s="133"/>
      <c r="F580" s="133"/>
      <c r="G580" s="181"/>
      <c r="H580" s="133"/>
      <c r="I580" s="133"/>
      <c r="J580" s="133"/>
      <c r="K580" s="131"/>
      <c r="L580" s="30"/>
      <c r="M580" s="129"/>
      <c r="N580" s="30"/>
      <c r="O580" s="127"/>
      <c r="P580" s="28"/>
      <c r="Q580" s="33"/>
      <c r="R580" s="60"/>
    </row>
    <row r="581" spans="1:18" ht="15" x14ac:dyDescent="0.2">
      <c r="A581" s="128"/>
      <c r="B581" s="128"/>
      <c r="C581" s="128"/>
      <c r="D581" s="28"/>
      <c r="E581" s="134"/>
      <c r="F581" s="134"/>
      <c r="G581" s="182"/>
      <c r="H581" s="134"/>
      <c r="I581" s="134"/>
      <c r="J581" s="134"/>
      <c r="K581" s="132"/>
      <c r="L581" s="30"/>
      <c r="M581" s="130"/>
      <c r="N581" s="30"/>
      <c r="O581" s="128"/>
      <c r="P581" s="28"/>
      <c r="Q581" s="33"/>
      <c r="R581" s="60"/>
    </row>
    <row r="582" spans="1:18" ht="15" customHeight="1" x14ac:dyDescent="0.2">
      <c r="A582" s="127" t="s">
        <v>1556</v>
      </c>
      <c r="B582" s="127"/>
      <c r="C582" s="127"/>
      <c r="D582" s="28"/>
      <c r="E582" s="133"/>
      <c r="F582" s="133"/>
      <c r="G582" s="181"/>
      <c r="H582" s="133"/>
      <c r="I582" s="133"/>
      <c r="J582" s="133"/>
      <c r="K582" s="131"/>
      <c r="L582" s="30"/>
      <c r="M582" s="129"/>
      <c r="N582" s="30"/>
      <c r="O582" s="127"/>
      <c r="P582" s="28"/>
      <c r="Q582" s="33"/>
      <c r="R582" s="60"/>
    </row>
    <row r="583" spans="1:18" ht="15" x14ac:dyDescent="0.2">
      <c r="A583" s="128"/>
      <c r="B583" s="128"/>
      <c r="C583" s="128"/>
      <c r="D583" s="28"/>
      <c r="E583" s="134"/>
      <c r="F583" s="134"/>
      <c r="G583" s="182"/>
      <c r="H583" s="134"/>
      <c r="I583" s="134"/>
      <c r="J583" s="134"/>
      <c r="K583" s="132"/>
      <c r="L583" s="30"/>
      <c r="M583" s="130"/>
      <c r="N583" s="30"/>
      <c r="O583" s="128"/>
      <c r="P583" s="28"/>
      <c r="Q583" s="33"/>
      <c r="R583" s="60"/>
    </row>
    <row r="584" spans="1:18" ht="15" customHeight="1" x14ac:dyDescent="0.2">
      <c r="A584" s="127" t="s">
        <v>1557</v>
      </c>
      <c r="B584" s="127"/>
      <c r="C584" s="127"/>
      <c r="D584" s="28"/>
      <c r="E584" s="133"/>
      <c r="F584" s="133"/>
      <c r="G584" s="181"/>
      <c r="H584" s="133"/>
      <c r="I584" s="133"/>
      <c r="J584" s="133"/>
      <c r="K584" s="131"/>
      <c r="L584" s="30"/>
      <c r="M584" s="129"/>
      <c r="N584" s="30"/>
      <c r="O584" s="127"/>
      <c r="P584" s="28"/>
      <c r="Q584" s="33"/>
      <c r="R584" s="60"/>
    </row>
    <row r="585" spans="1:18" ht="15" x14ac:dyDescent="0.2">
      <c r="A585" s="128"/>
      <c r="B585" s="128"/>
      <c r="C585" s="128"/>
      <c r="D585" s="28"/>
      <c r="E585" s="134"/>
      <c r="F585" s="134"/>
      <c r="G585" s="182"/>
      <c r="H585" s="134"/>
      <c r="I585" s="134"/>
      <c r="J585" s="134"/>
      <c r="K585" s="132"/>
      <c r="L585" s="30"/>
      <c r="M585" s="130"/>
      <c r="N585" s="30"/>
      <c r="O585" s="128"/>
      <c r="P585" s="28"/>
      <c r="Q585" s="33"/>
      <c r="R585" s="60"/>
    </row>
    <row r="586" spans="1:18" ht="15" customHeight="1" x14ac:dyDescent="0.2">
      <c r="A586" s="127" t="s">
        <v>1558</v>
      </c>
      <c r="B586" s="127"/>
      <c r="C586" s="127"/>
      <c r="D586" s="28"/>
      <c r="E586" s="133"/>
      <c r="F586" s="133"/>
      <c r="G586" s="181"/>
      <c r="H586" s="133"/>
      <c r="I586" s="133"/>
      <c r="J586" s="133"/>
      <c r="K586" s="131"/>
      <c r="L586" s="30"/>
      <c r="M586" s="129"/>
      <c r="N586" s="30"/>
      <c r="O586" s="127"/>
      <c r="P586" s="28"/>
      <c r="Q586" s="33"/>
      <c r="R586" s="60"/>
    </row>
    <row r="587" spans="1:18" ht="15" x14ac:dyDescent="0.2">
      <c r="A587" s="128"/>
      <c r="B587" s="128"/>
      <c r="C587" s="128"/>
      <c r="D587" s="28"/>
      <c r="E587" s="134"/>
      <c r="F587" s="134"/>
      <c r="G587" s="182"/>
      <c r="H587" s="134"/>
      <c r="I587" s="134"/>
      <c r="J587" s="134"/>
      <c r="K587" s="132"/>
      <c r="L587" s="30"/>
      <c r="M587" s="130"/>
      <c r="N587" s="30"/>
      <c r="O587" s="128"/>
      <c r="P587" s="28"/>
      <c r="Q587" s="33"/>
      <c r="R587" s="60"/>
    </row>
    <row r="588" spans="1:18" ht="15" customHeight="1" x14ac:dyDescent="0.2">
      <c r="A588" s="127" t="s">
        <v>1559</v>
      </c>
      <c r="B588" s="127"/>
      <c r="C588" s="127"/>
      <c r="D588" s="28"/>
      <c r="E588" s="133"/>
      <c r="F588" s="133"/>
      <c r="G588" s="181"/>
      <c r="H588" s="133"/>
      <c r="I588" s="133"/>
      <c r="J588" s="133"/>
      <c r="K588" s="131"/>
      <c r="L588" s="30"/>
      <c r="M588" s="129"/>
      <c r="N588" s="30"/>
      <c r="O588" s="127"/>
      <c r="P588" s="28"/>
      <c r="Q588" s="33"/>
      <c r="R588" s="60"/>
    </row>
    <row r="589" spans="1:18" ht="15" x14ac:dyDescent="0.2">
      <c r="A589" s="128"/>
      <c r="B589" s="128"/>
      <c r="C589" s="128"/>
      <c r="D589" s="28"/>
      <c r="E589" s="134"/>
      <c r="F589" s="134"/>
      <c r="G589" s="182"/>
      <c r="H589" s="134"/>
      <c r="I589" s="134"/>
      <c r="J589" s="134"/>
      <c r="K589" s="132"/>
      <c r="L589" s="30"/>
      <c r="M589" s="130"/>
      <c r="N589" s="30"/>
      <c r="O589" s="128"/>
      <c r="P589" s="28"/>
      <c r="Q589" s="33"/>
      <c r="R589" s="60"/>
    </row>
    <row r="590" spans="1:18" ht="15" customHeight="1" x14ac:dyDescent="0.2">
      <c r="A590" s="127" t="s">
        <v>1560</v>
      </c>
      <c r="B590" s="127"/>
      <c r="C590" s="127"/>
      <c r="D590" s="28"/>
      <c r="E590" s="133"/>
      <c r="F590" s="133"/>
      <c r="G590" s="181"/>
      <c r="H590" s="133"/>
      <c r="I590" s="133"/>
      <c r="J590" s="133"/>
      <c r="K590" s="131"/>
      <c r="L590" s="30"/>
      <c r="M590" s="129"/>
      <c r="N590" s="30"/>
      <c r="O590" s="127"/>
      <c r="P590" s="28"/>
      <c r="Q590" s="33"/>
      <c r="R590" s="60"/>
    </row>
    <row r="591" spans="1:18" ht="15" x14ac:dyDescent="0.2">
      <c r="A591" s="128"/>
      <c r="B591" s="128"/>
      <c r="C591" s="128"/>
      <c r="D591" s="28"/>
      <c r="E591" s="134"/>
      <c r="F591" s="134"/>
      <c r="G591" s="182"/>
      <c r="H591" s="134"/>
      <c r="I591" s="134"/>
      <c r="J591" s="134"/>
      <c r="K591" s="132"/>
      <c r="L591" s="30"/>
      <c r="M591" s="130"/>
      <c r="N591" s="30"/>
      <c r="O591" s="128"/>
      <c r="P591" s="28"/>
      <c r="Q591" s="33"/>
      <c r="R591" s="60"/>
    </row>
    <row r="592" spans="1:18" ht="15" customHeight="1" x14ac:dyDescent="0.2">
      <c r="A592" s="127" t="s">
        <v>1561</v>
      </c>
      <c r="B592" s="127"/>
      <c r="C592" s="127"/>
      <c r="D592" s="28"/>
      <c r="E592" s="133"/>
      <c r="F592" s="133"/>
      <c r="G592" s="179"/>
      <c r="H592" s="133"/>
      <c r="I592" s="133"/>
      <c r="J592" s="133"/>
      <c r="K592" s="131"/>
      <c r="L592" s="30"/>
      <c r="M592" s="129"/>
      <c r="N592" s="30"/>
      <c r="O592" s="127"/>
      <c r="P592" s="28"/>
      <c r="Q592" s="33"/>
      <c r="R592" s="60"/>
    </row>
    <row r="593" spans="1:18" ht="15" x14ac:dyDescent="0.2">
      <c r="A593" s="128"/>
      <c r="B593" s="128"/>
      <c r="C593" s="128"/>
      <c r="D593" s="28"/>
      <c r="E593" s="134"/>
      <c r="F593" s="134"/>
      <c r="G593" s="183"/>
      <c r="H593" s="134"/>
      <c r="I593" s="134"/>
      <c r="J593" s="134"/>
      <c r="K593" s="132"/>
      <c r="L593" s="30"/>
      <c r="M593" s="130"/>
      <c r="N593" s="30"/>
      <c r="O593" s="128"/>
      <c r="P593" s="28"/>
      <c r="Q593" s="33"/>
      <c r="R593" s="60"/>
    </row>
    <row r="594" spans="1:18" ht="15" customHeight="1" x14ac:dyDescent="0.2">
      <c r="A594" s="127" t="s">
        <v>1562</v>
      </c>
      <c r="B594" s="127"/>
      <c r="C594" s="127"/>
      <c r="D594" s="28"/>
      <c r="E594" s="133"/>
      <c r="F594" s="133"/>
      <c r="G594" s="179"/>
      <c r="H594" s="133"/>
      <c r="I594" s="133"/>
      <c r="J594" s="133"/>
      <c r="K594" s="131"/>
      <c r="L594" s="30"/>
      <c r="M594" s="129"/>
      <c r="N594" s="30"/>
      <c r="O594" s="127"/>
      <c r="P594" s="28"/>
      <c r="Q594" s="33"/>
      <c r="R594" s="60"/>
    </row>
    <row r="595" spans="1:18" ht="15" x14ac:dyDescent="0.2">
      <c r="A595" s="128"/>
      <c r="B595" s="128"/>
      <c r="C595" s="128"/>
      <c r="D595" s="28"/>
      <c r="E595" s="134"/>
      <c r="F595" s="134"/>
      <c r="G595" s="183"/>
      <c r="H595" s="134"/>
      <c r="I595" s="134"/>
      <c r="J595" s="134"/>
      <c r="K595" s="132"/>
      <c r="L595" s="30"/>
      <c r="M595" s="130"/>
      <c r="N595" s="30"/>
      <c r="O595" s="128"/>
      <c r="P595" s="28"/>
      <c r="Q595" s="33"/>
      <c r="R595" s="60"/>
    </row>
    <row r="596" spans="1:18" ht="15" customHeight="1" x14ac:dyDescent="0.2">
      <c r="A596" s="127" t="s">
        <v>1563</v>
      </c>
      <c r="B596" s="127"/>
      <c r="C596" s="127"/>
      <c r="D596" s="28"/>
      <c r="E596" s="133"/>
      <c r="F596" s="133"/>
      <c r="G596" s="179"/>
      <c r="H596" s="133"/>
      <c r="I596" s="133"/>
      <c r="J596" s="133"/>
      <c r="K596" s="131"/>
      <c r="L596" s="30"/>
      <c r="M596" s="129"/>
      <c r="N596" s="30"/>
      <c r="O596" s="127"/>
      <c r="P596" s="28"/>
      <c r="Q596" s="33"/>
      <c r="R596" s="60"/>
    </row>
    <row r="597" spans="1:18" ht="15" x14ac:dyDescent="0.2">
      <c r="A597" s="128"/>
      <c r="B597" s="128"/>
      <c r="C597" s="128"/>
      <c r="D597" s="28"/>
      <c r="E597" s="134"/>
      <c r="F597" s="134"/>
      <c r="G597" s="183"/>
      <c r="H597" s="134"/>
      <c r="I597" s="134"/>
      <c r="J597" s="134"/>
      <c r="K597" s="132"/>
      <c r="L597" s="30"/>
      <c r="M597" s="130"/>
      <c r="N597" s="30"/>
      <c r="O597" s="128"/>
      <c r="P597" s="28"/>
      <c r="Q597" s="33"/>
      <c r="R597" s="60"/>
    </row>
    <row r="598" spans="1:18" ht="15" customHeight="1" x14ac:dyDescent="0.2">
      <c r="A598" s="127" t="s">
        <v>1564</v>
      </c>
      <c r="B598" s="127"/>
      <c r="C598" s="127"/>
      <c r="D598" s="28"/>
      <c r="E598" s="133"/>
      <c r="F598" s="133"/>
      <c r="G598" s="179"/>
      <c r="H598" s="133"/>
      <c r="I598" s="133"/>
      <c r="J598" s="133"/>
      <c r="K598" s="131"/>
      <c r="L598" s="30"/>
      <c r="M598" s="129"/>
      <c r="N598" s="30"/>
      <c r="O598" s="127"/>
      <c r="P598" s="28"/>
      <c r="Q598" s="33"/>
      <c r="R598" s="60"/>
    </row>
    <row r="599" spans="1:18" ht="15" x14ac:dyDescent="0.2">
      <c r="A599" s="128"/>
      <c r="B599" s="128"/>
      <c r="C599" s="128"/>
      <c r="D599" s="28"/>
      <c r="E599" s="134"/>
      <c r="F599" s="134"/>
      <c r="G599" s="183"/>
      <c r="H599" s="134"/>
      <c r="I599" s="134"/>
      <c r="J599" s="134"/>
      <c r="K599" s="132"/>
      <c r="L599" s="30"/>
      <c r="M599" s="130"/>
      <c r="N599" s="30"/>
      <c r="O599" s="128"/>
      <c r="P599" s="28"/>
      <c r="Q599" s="33"/>
      <c r="R599" s="60"/>
    </row>
    <row r="600" spans="1:18" ht="15" customHeight="1" x14ac:dyDescent="0.2">
      <c r="A600" s="127" t="s">
        <v>1565</v>
      </c>
      <c r="B600" s="127"/>
      <c r="C600" s="127"/>
      <c r="D600" s="28"/>
      <c r="E600" s="133"/>
      <c r="F600" s="133"/>
      <c r="G600" s="181"/>
      <c r="H600" s="133"/>
      <c r="I600" s="133"/>
      <c r="J600" s="133"/>
      <c r="K600" s="131"/>
      <c r="L600" s="30"/>
      <c r="M600" s="129"/>
      <c r="N600" s="30"/>
      <c r="O600" s="127"/>
      <c r="P600" s="28"/>
      <c r="Q600" s="33"/>
      <c r="R600" s="60"/>
    </row>
    <row r="601" spans="1:18" ht="15" x14ac:dyDescent="0.2">
      <c r="A601" s="128"/>
      <c r="B601" s="128"/>
      <c r="C601" s="128"/>
      <c r="D601" s="28"/>
      <c r="E601" s="134"/>
      <c r="F601" s="134"/>
      <c r="G601" s="182"/>
      <c r="H601" s="134"/>
      <c r="I601" s="134"/>
      <c r="J601" s="134"/>
      <c r="K601" s="132"/>
      <c r="L601" s="30"/>
      <c r="M601" s="130"/>
      <c r="N601" s="30"/>
      <c r="O601" s="128"/>
      <c r="P601" s="28"/>
      <c r="Q601" s="33"/>
      <c r="R601" s="60"/>
    </row>
    <row r="602" spans="1:18" ht="15" customHeight="1" x14ac:dyDescent="0.2">
      <c r="A602" s="127" t="s">
        <v>1566</v>
      </c>
      <c r="B602" s="127"/>
      <c r="C602" s="127"/>
      <c r="D602" s="28"/>
      <c r="E602" s="133"/>
      <c r="F602" s="133"/>
      <c r="G602" s="181"/>
      <c r="H602" s="133"/>
      <c r="I602" s="133"/>
      <c r="J602" s="133"/>
      <c r="K602" s="131"/>
      <c r="L602" s="30"/>
      <c r="M602" s="129"/>
      <c r="N602" s="30"/>
      <c r="O602" s="127"/>
      <c r="P602" s="28"/>
      <c r="Q602" s="33"/>
      <c r="R602" s="60"/>
    </row>
    <row r="603" spans="1:18" ht="15" x14ac:dyDescent="0.2">
      <c r="A603" s="128"/>
      <c r="B603" s="128"/>
      <c r="C603" s="128"/>
      <c r="D603" s="28"/>
      <c r="E603" s="134"/>
      <c r="F603" s="134"/>
      <c r="G603" s="182"/>
      <c r="H603" s="134"/>
      <c r="I603" s="134"/>
      <c r="J603" s="134"/>
      <c r="K603" s="132"/>
      <c r="L603" s="30"/>
      <c r="M603" s="130"/>
      <c r="N603" s="30"/>
      <c r="O603" s="128"/>
      <c r="P603" s="28"/>
      <c r="Q603" s="33"/>
      <c r="R603" s="60"/>
    </row>
    <row r="604" spans="1:18" ht="15" customHeight="1" x14ac:dyDescent="0.2">
      <c r="A604" s="127" t="s">
        <v>1567</v>
      </c>
      <c r="B604" s="127"/>
      <c r="C604" s="127"/>
      <c r="D604" s="28"/>
      <c r="E604" s="133"/>
      <c r="F604" s="133"/>
      <c r="G604" s="181"/>
      <c r="H604" s="133"/>
      <c r="I604" s="133"/>
      <c r="J604" s="133"/>
      <c r="K604" s="131"/>
      <c r="L604" s="30"/>
      <c r="M604" s="129"/>
      <c r="N604" s="30"/>
      <c r="O604" s="127"/>
      <c r="P604" s="28"/>
      <c r="Q604" s="33"/>
      <c r="R604" s="60"/>
    </row>
    <row r="605" spans="1:18" ht="15" x14ac:dyDescent="0.2">
      <c r="A605" s="128"/>
      <c r="B605" s="128"/>
      <c r="C605" s="128"/>
      <c r="D605" s="28"/>
      <c r="E605" s="134"/>
      <c r="F605" s="134"/>
      <c r="G605" s="182"/>
      <c r="H605" s="134"/>
      <c r="I605" s="134"/>
      <c r="J605" s="134"/>
      <c r="K605" s="132"/>
      <c r="L605" s="30"/>
      <c r="M605" s="130"/>
      <c r="N605" s="30"/>
      <c r="O605" s="128"/>
      <c r="P605" s="28"/>
      <c r="Q605" s="33"/>
      <c r="R605" s="60"/>
    </row>
    <row r="606" spans="1:18" ht="15" customHeight="1" x14ac:dyDescent="0.2">
      <c r="A606" s="127" t="s">
        <v>1568</v>
      </c>
      <c r="B606" s="127"/>
      <c r="C606" s="127"/>
      <c r="D606" s="28"/>
      <c r="E606" s="133"/>
      <c r="F606" s="133"/>
      <c r="G606" s="181"/>
      <c r="H606" s="133"/>
      <c r="I606" s="133"/>
      <c r="J606" s="133"/>
      <c r="K606" s="131"/>
      <c r="L606" s="30"/>
      <c r="M606" s="129"/>
      <c r="N606" s="30"/>
      <c r="O606" s="127"/>
      <c r="P606" s="28"/>
      <c r="Q606" s="33"/>
      <c r="R606" s="60"/>
    </row>
    <row r="607" spans="1:18" ht="15" x14ac:dyDescent="0.2">
      <c r="A607" s="128"/>
      <c r="B607" s="128"/>
      <c r="C607" s="128"/>
      <c r="D607" s="28"/>
      <c r="E607" s="134"/>
      <c r="F607" s="134"/>
      <c r="G607" s="182"/>
      <c r="H607" s="134"/>
      <c r="I607" s="134"/>
      <c r="J607" s="134"/>
      <c r="K607" s="132"/>
      <c r="L607" s="30"/>
      <c r="M607" s="130"/>
      <c r="N607" s="30"/>
      <c r="O607" s="128"/>
      <c r="P607" s="28"/>
      <c r="Q607" s="33"/>
      <c r="R607" s="60"/>
    </row>
    <row r="608" spans="1:18" ht="15" customHeight="1" x14ac:dyDescent="0.2">
      <c r="A608" s="127" t="s">
        <v>1569</v>
      </c>
      <c r="B608" s="127"/>
      <c r="C608" s="127"/>
      <c r="D608" s="28"/>
      <c r="E608" s="133"/>
      <c r="F608" s="133"/>
      <c r="G608" s="181"/>
      <c r="H608" s="133"/>
      <c r="I608" s="133"/>
      <c r="J608" s="133"/>
      <c r="K608" s="131"/>
      <c r="L608" s="30"/>
      <c r="M608" s="129"/>
      <c r="N608" s="30"/>
      <c r="O608" s="127"/>
      <c r="P608" s="28"/>
      <c r="Q608" s="33"/>
      <c r="R608" s="60"/>
    </row>
    <row r="609" spans="1:18" ht="15" x14ac:dyDescent="0.2">
      <c r="A609" s="128"/>
      <c r="B609" s="128"/>
      <c r="C609" s="128"/>
      <c r="D609" s="28"/>
      <c r="E609" s="134"/>
      <c r="F609" s="134"/>
      <c r="G609" s="182"/>
      <c r="H609" s="134"/>
      <c r="I609" s="134"/>
      <c r="J609" s="134"/>
      <c r="K609" s="132"/>
      <c r="L609" s="30"/>
      <c r="M609" s="130"/>
      <c r="N609" s="30"/>
      <c r="O609" s="128"/>
      <c r="P609" s="28"/>
      <c r="Q609" s="33"/>
      <c r="R609" s="60"/>
    </row>
    <row r="610" spans="1:18" ht="15" customHeight="1" x14ac:dyDescent="0.2">
      <c r="A610" s="127" t="s">
        <v>1570</v>
      </c>
      <c r="B610" s="127"/>
      <c r="C610" s="127"/>
      <c r="D610" s="28"/>
      <c r="E610" s="133"/>
      <c r="F610" s="133"/>
      <c r="G610" s="181"/>
      <c r="H610" s="133"/>
      <c r="I610" s="133"/>
      <c r="J610" s="133"/>
      <c r="K610" s="131"/>
      <c r="L610" s="30"/>
      <c r="M610" s="129"/>
      <c r="N610" s="30"/>
      <c r="O610" s="127"/>
      <c r="P610" s="28"/>
      <c r="Q610" s="33"/>
      <c r="R610" s="60"/>
    </row>
    <row r="611" spans="1:18" ht="15" x14ac:dyDescent="0.2">
      <c r="A611" s="128"/>
      <c r="B611" s="128"/>
      <c r="C611" s="128"/>
      <c r="D611" s="28"/>
      <c r="E611" s="134"/>
      <c r="F611" s="134"/>
      <c r="G611" s="182"/>
      <c r="H611" s="134"/>
      <c r="I611" s="134"/>
      <c r="J611" s="134"/>
      <c r="K611" s="132"/>
      <c r="L611" s="30"/>
      <c r="M611" s="130"/>
      <c r="N611" s="30"/>
      <c r="O611" s="128"/>
      <c r="P611" s="28"/>
      <c r="Q611" s="33"/>
      <c r="R611" s="60"/>
    </row>
    <row r="612" spans="1:18" ht="15" customHeight="1" x14ac:dyDescent="0.2">
      <c r="A612" s="127" t="s">
        <v>1571</v>
      </c>
      <c r="B612" s="127"/>
      <c r="C612" s="127"/>
      <c r="D612" s="28"/>
      <c r="E612" s="133"/>
      <c r="F612" s="133"/>
      <c r="G612" s="181"/>
      <c r="H612" s="133"/>
      <c r="I612" s="133"/>
      <c r="J612" s="133"/>
      <c r="K612" s="131"/>
      <c r="L612" s="30"/>
      <c r="M612" s="129"/>
      <c r="N612" s="30"/>
      <c r="O612" s="127"/>
      <c r="P612" s="28"/>
      <c r="Q612" s="33"/>
      <c r="R612" s="60"/>
    </row>
    <row r="613" spans="1:18" ht="15" x14ac:dyDescent="0.2">
      <c r="A613" s="128"/>
      <c r="B613" s="128"/>
      <c r="C613" s="128"/>
      <c r="D613" s="28"/>
      <c r="E613" s="134"/>
      <c r="F613" s="134"/>
      <c r="G613" s="182"/>
      <c r="H613" s="134"/>
      <c r="I613" s="134"/>
      <c r="J613" s="134"/>
      <c r="K613" s="132"/>
      <c r="L613" s="30"/>
      <c r="M613" s="130"/>
      <c r="N613" s="30"/>
      <c r="O613" s="128"/>
      <c r="P613" s="28"/>
      <c r="Q613" s="33"/>
      <c r="R613" s="60"/>
    </row>
    <row r="614" spans="1:18" ht="15" customHeight="1" x14ac:dyDescent="0.2">
      <c r="A614" s="127" t="s">
        <v>1572</v>
      </c>
      <c r="B614" s="127"/>
      <c r="C614" s="127"/>
      <c r="D614" s="28"/>
      <c r="E614" s="133"/>
      <c r="F614" s="133"/>
      <c r="G614" s="181"/>
      <c r="H614" s="133"/>
      <c r="I614" s="133"/>
      <c r="J614" s="133"/>
      <c r="K614" s="131"/>
      <c r="L614" s="30"/>
      <c r="M614" s="129"/>
      <c r="N614" s="30"/>
      <c r="O614" s="127"/>
      <c r="P614" s="28"/>
      <c r="Q614" s="33"/>
      <c r="R614" s="60"/>
    </row>
    <row r="615" spans="1:18" ht="15" x14ac:dyDescent="0.2">
      <c r="A615" s="128"/>
      <c r="B615" s="128"/>
      <c r="C615" s="128"/>
      <c r="D615" s="28"/>
      <c r="E615" s="134"/>
      <c r="F615" s="134"/>
      <c r="G615" s="182"/>
      <c r="H615" s="134"/>
      <c r="I615" s="134"/>
      <c r="J615" s="134"/>
      <c r="K615" s="132"/>
      <c r="L615" s="30"/>
      <c r="M615" s="130"/>
      <c r="N615" s="30"/>
      <c r="O615" s="128"/>
      <c r="P615" s="28"/>
      <c r="Q615" s="33"/>
      <c r="R615" s="60"/>
    </row>
    <row r="616" spans="1:18" ht="15" customHeight="1" x14ac:dyDescent="0.2">
      <c r="A616" s="127" t="s">
        <v>1573</v>
      </c>
      <c r="B616" s="127"/>
      <c r="C616" s="127"/>
      <c r="D616" s="28"/>
      <c r="E616" s="133"/>
      <c r="F616" s="133"/>
      <c r="G616" s="181"/>
      <c r="H616" s="133"/>
      <c r="I616" s="133"/>
      <c r="J616" s="133"/>
      <c r="K616" s="131"/>
      <c r="L616" s="30"/>
      <c r="M616" s="129"/>
      <c r="N616" s="30"/>
      <c r="O616" s="127"/>
      <c r="P616" s="28"/>
      <c r="Q616" s="33"/>
      <c r="R616" s="60"/>
    </row>
    <row r="617" spans="1:18" ht="15" x14ac:dyDescent="0.2">
      <c r="A617" s="128"/>
      <c r="B617" s="128"/>
      <c r="C617" s="128"/>
      <c r="D617" s="28"/>
      <c r="E617" s="134"/>
      <c r="F617" s="134"/>
      <c r="G617" s="182"/>
      <c r="H617" s="134"/>
      <c r="I617" s="134"/>
      <c r="J617" s="134"/>
      <c r="K617" s="132"/>
      <c r="L617" s="30"/>
      <c r="M617" s="130"/>
      <c r="N617" s="30"/>
      <c r="O617" s="128"/>
      <c r="P617" s="28"/>
      <c r="Q617" s="33"/>
      <c r="R617" s="60"/>
    </row>
    <row r="618" spans="1:18" ht="15" customHeight="1" x14ac:dyDescent="0.2">
      <c r="A618" s="127" t="s">
        <v>1574</v>
      </c>
      <c r="B618" s="127"/>
      <c r="C618" s="127"/>
      <c r="D618" s="28"/>
      <c r="E618" s="133"/>
      <c r="F618" s="133"/>
      <c r="G618" s="181"/>
      <c r="H618" s="133"/>
      <c r="I618" s="133"/>
      <c r="J618" s="133"/>
      <c r="K618" s="131"/>
      <c r="L618" s="30"/>
      <c r="M618" s="129"/>
      <c r="N618" s="30"/>
      <c r="O618" s="127"/>
      <c r="P618" s="28"/>
      <c r="Q618" s="33"/>
      <c r="R618" s="60"/>
    </row>
    <row r="619" spans="1:18" ht="15" x14ac:dyDescent="0.2">
      <c r="A619" s="128"/>
      <c r="B619" s="128"/>
      <c r="C619" s="128"/>
      <c r="D619" s="28"/>
      <c r="E619" s="134"/>
      <c r="F619" s="134"/>
      <c r="G619" s="182"/>
      <c r="H619" s="134"/>
      <c r="I619" s="134"/>
      <c r="J619" s="134"/>
      <c r="K619" s="132"/>
      <c r="L619" s="30"/>
      <c r="M619" s="130"/>
      <c r="N619" s="30"/>
      <c r="O619" s="128"/>
      <c r="P619" s="28"/>
      <c r="Q619" s="33"/>
      <c r="R619" s="60"/>
    </row>
    <row r="620" spans="1:18" ht="15" customHeight="1" x14ac:dyDescent="0.2">
      <c r="A620" s="127" t="s">
        <v>1575</v>
      </c>
      <c r="B620" s="127"/>
      <c r="C620" s="127"/>
      <c r="D620" s="28"/>
      <c r="E620" s="133"/>
      <c r="F620" s="133"/>
      <c r="G620" s="181"/>
      <c r="H620" s="133"/>
      <c r="I620" s="133"/>
      <c r="J620" s="133"/>
      <c r="K620" s="131"/>
      <c r="L620" s="30"/>
      <c r="M620" s="129"/>
      <c r="N620" s="30"/>
      <c r="O620" s="127"/>
      <c r="P620" s="28"/>
      <c r="Q620" s="33"/>
      <c r="R620" s="60"/>
    </row>
    <row r="621" spans="1:18" ht="15" x14ac:dyDescent="0.2">
      <c r="A621" s="128"/>
      <c r="B621" s="128"/>
      <c r="C621" s="128"/>
      <c r="D621" s="28"/>
      <c r="E621" s="134"/>
      <c r="F621" s="134"/>
      <c r="G621" s="182"/>
      <c r="H621" s="134"/>
      <c r="I621" s="134"/>
      <c r="J621" s="134"/>
      <c r="K621" s="132"/>
      <c r="L621" s="30"/>
      <c r="M621" s="130"/>
      <c r="N621" s="30"/>
      <c r="O621" s="128"/>
      <c r="P621" s="28"/>
      <c r="Q621" s="33"/>
      <c r="R621" s="60"/>
    </row>
    <row r="622" spans="1:18" ht="15" customHeight="1" x14ac:dyDescent="0.2">
      <c r="A622" s="127" t="s">
        <v>1576</v>
      </c>
      <c r="B622" s="127"/>
      <c r="C622" s="127"/>
      <c r="D622" s="28"/>
      <c r="E622" s="133"/>
      <c r="F622" s="133"/>
      <c r="G622" s="181"/>
      <c r="H622" s="133"/>
      <c r="I622" s="133"/>
      <c r="J622" s="133"/>
      <c r="K622" s="131"/>
      <c r="L622" s="30"/>
      <c r="M622" s="129"/>
      <c r="N622" s="30"/>
      <c r="O622" s="127"/>
      <c r="P622" s="28"/>
      <c r="Q622" s="33"/>
      <c r="R622" s="60"/>
    </row>
    <row r="623" spans="1:18" ht="15" x14ac:dyDescent="0.2">
      <c r="A623" s="128"/>
      <c r="B623" s="128"/>
      <c r="C623" s="128"/>
      <c r="D623" s="28"/>
      <c r="E623" s="134"/>
      <c r="F623" s="134"/>
      <c r="G623" s="182"/>
      <c r="H623" s="134"/>
      <c r="I623" s="134"/>
      <c r="J623" s="134"/>
      <c r="K623" s="132"/>
      <c r="L623" s="30"/>
      <c r="M623" s="130"/>
      <c r="N623" s="30"/>
      <c r="O623" s="128"/>
      <c r="P623" s="28"/>
      <c r="Q623" s="33"/>
      <c r="R623" s="60"/>
    </row>
    <row r="624" spans="1:18" ht="15" customHeight="1" x14ac:dyDescent="0.2">
      <c r="A624" s="127" t="s">
        <v>1577</v>
      </c>
      <c r="B624" s="127"/>
      <c r="C624" s="127"/>
      <c r="D624" s="28"/>
      <c r="E624" s="133"/>
      <c r="F624" s="133"/>
      <c r="G624" s="181"/>
      <c r="H624" s="133"/>
      <c r="I624" s="133"/>
      <c r="J624" s="133"/>
      <c r="K624" s="131"/>
      <c r="L624" s="30"/>
      <c r="M624" s="129"/>
      <c r="N624" s="30"/>
      <c r="O624" s="127"/>
      <c r="P624" s="28"/>
      <c r="Q624" s="33"/>
      <c r="R624" s="60"/>
    </row>
    <row r="625" spans="1:18" ht="15" x14ac:dyDescent="0.2">
      <c r="A625" s="128"/>
      <c r="B625" s="128"/>
      <c r="C625" s="128"/>
      <c r="D625" s="28"/>
      <c r="E625" s="134"/>
      <c r="F625" s="134"/>
      <c r="G625" s="182"/>
      <c r="H625" s="134"/>
      <c r="I625" s="134"/>
      <c r="J625" s="134"/>
      <c r="K625" s="132"/>
      <c r="L625" s="30"/>
      <c r="M625" s="130"/>
      <c r="N625" s="30"/>
      <c r="O625" s="128"/>
      <c r="P625" s="28"/>
      <c r="Q625" s="33"/>
      <c r="R625" s="60"/>
    </row>
    <row r="626" spans="1:18" ht="15" customHeight="1" x14ac:dyDescent="0.2">
      <c r="A626" s="127" t="s">
        <v>1578</v>
      </c>
      <c r="B626" s="127"/>
      <c r="C626" s="127"/>
      <c r="D626" s="28"/>
      <c r="E626" s="133"/>
      <c r="F626" s="133"/>
      <c r="G626" s="181"/>
      <c r="H626" s="133"/>
      <c r="I626" s="133"/>
      <c r="J626" s="133"/>
      <c r="K626" s="131"/>
      <c r="L626" s="30"/>
      <c r="M626" s="129"/>
      <c r="N626" s="30"/>
      <c r="O626" s="127"/>
      <c r="P626" s="28"/>
      <c r="Q626" s="33"/>
      <c r="R626" s="60"/>
    </row>
    <row r="627" spans="1:18" ht="15" x14ac:dyDescent="0.2">
      <c r="A627" s="128"/>
      <c r="B627" s="128"/>
      <c r="C627" s="128"/>
      <c r="D627" s="28"/>
      <c r="E627" s="134"/>
      <c r="F627" s="134"/>
      <c r="G627" s="182"/>
      <c r="H627" s="134"/>
      <c r="I627" s="134"/>
      <c r="J627" s="134"/>
      <c r="K627" s="132"/>
      <c r="L627" s="30"/>
      <c r="M627" s="130"/>
      <c r="N627" s="30"/>
      <c r="O627" s="128"/>
      <c r="P627" s="28"/>
      <c r="Q627" s="33"/>
      <c r="R627" s="60"/>
    </row>
    <row r="628" spans="1:18" ht="15" customHeight="1" x14ac:dyDescent="0.2">
      <c r="A628" s="127" t="s">
        <v>1579</v>
      </c>
      <c r="B628" s="127"/>
      <c r="C628" s="127"/>
      <c r="D628" s="28"/>
      <c r="E628" s="133"/>
      <c r="F628" s="133"/>
      <c r="G628" s="181"/>
      <c r="H628" s="133"/>
      <c r="I628" s="133"/>
      <c r="J628" s="133"/>
      <c r="K628" s="131"/>
      <c r="L628" s="30"/>
      <c r="M628" s="129"/>
      <c r="N628" s="30"/>
      <c r="O628" s="127"/>
      <c r="P628" s="28"/>
      <c r="Q628" s="33"/>
      <c r="R628" s="60"/>
    </row>
    <row r="629" spans="1:18" ht="15" x14ac:dyDescent="0.2">
      <c r="A629" s="128"/>
      <c r="B629" s="128"/>
      <c r="C629" s="128"/>
      <c r="D629" s="28"/>
      <c r="E629" s="134"/>
      <c r="F629" s="134"/>
      <c r="G629" s="182"/>
      <c r="H629" s="134"/>
      <c r="I629" s="134"/>
      <c r="J629" s="134"/>
      <c r="K629" s="132"/>
      <c r="L629" s="30"/>
      <c r="M629" s="130"/>
      <c r="N629" s="30"/>
      <c r="O629" s="128"/>
      <c r="P629" s="28"/>
      <c r="Q629" s="33"/>
      <c r="R629" s="60"/>
    </row>
    <row r="630" spans="1:18" ht="15" customHeight="1" x14ac:dyDescent="0.2">
      <c r="A630" s="127" t="s">
        <v>1580</v>
      </c>
      <c r="B630" s="127"/>
      <c r="C630" s="127"/>
      <c r="D630" s="28"/>
      <c r="E630" s="133"/>
      <c r="F630" s="133"/>
      <c r="G630" s="181"/>
      <c r="H630" s="133"/>
      <c r="I630" s="133"/>
      <c r="J630" s="133"/>
      <c r="K630" s="131"/>
      <c r="L630" s="30"/>
      <c r="M630" s="129"/>
      <c r="N630" s="30"/>
      <c r="O630" s="127"/>
      <c r="P630" s="28"/>
      <c r="Q630" s="33"/>
      <c r="R630" s="60"/>
    </row>
    <row r="631" spans="1:18" ht="15" x14ac:dyDescent="0.2">
      <c r="A631" s="128"/>
      <c r="B631" s="128"/>
      <c r="C631" s="128"/>
      <c r="D631" s="28"/>
      <c r="E631" s="134"/>
      <c r="F631" s="134"/>
      <c r="G631" s="182"/>
      <c r="H631" s="134"/>
      <c r="I631" s="134"/>
      <c r="J631" s="134"/>
      <c r="K631" s="132"/>
      <c r="L631" s="30"/>
      <c r="M631" s="130"/>
      <c r="N631" s="30"/>
      <c r="O631" s="128"/>
      <c r="P631" s="28"/>
      <c r="Q631" s="33"/>
      <c r="R631" s="60"/>
    </row>
    <row r="632" spans="1:18" ht="15" customHeight="1" x14ac:dyDescent="0.2">
      <c r="A632" s="127" t="s">
        <v>1581</v>
      </c>
      <c r="B632" s="127"/>
      <c r="C632" s="127"/>
      <c r="D632" s="28"/>
      <c r="E632" s="133"/>
      <c r="F632" s="133"/>
      <c r="G632" s="181"/>
      <c r="H632" s="133"/>
      <c r="I632" s="133"/>
      <c r="J632" s="133"/>
      <c r="K632" s="131"/>
      <c r="L632" s="30"/>
      <c r="M632" s="129"/>
      <c r="N632" s="30"/>
      <c r="O632" s="127"/>
      <c r="P632" s="28"/>
      <c r="Q632" s="33"/>
      <c r="R632" s="60"/>
    </row>
    <row r="633" spans="1:18" ht="15" x14ac:dyDescent="0.2">
      <c r="A633" s="128"/>
      <c r="B633" s="128"/>
      <c r="C633" s="128"/>
      <c r="D633" s="28"/>
      <c r="E633" s="134"/>
      <c r="F633" s="134"/>
      <c r="G633" s="182"/>
      <c r="H633" s="134"/>
      <c r="I633" s="134"/>
      <c r="J633" s="134"/>
      <c r="K633" s="132"/>
      <c r="L633" s="30"/>
      <c r="M633" s="130"/>
      <c r="N633" s="30"/>
      <c r="O633" s="128"/>
      <c r="P633" s="28"/>
      <c r="Q633" s="33"/>
      <c r="R633" s="60"/>
    </row>
    <row r="634" spans="1:18" ht="15" customHeight="1" x14ac:dyDescent="0.2">
      <c r="A634" s="127" t="s">
        <v>1582</v>
      </c>
      <c r="B634" s="127"/>
      <c r="C634" s="127"/>
      <c r="D634" s="28"/>
      <c r="E634" s="133"/>
      <c r="F634" s="133"/>
      <c r="G634" s="181"/>
      <c r="H634" s="133"/>
      <c r="I634" s="133"/>
      <c r="J634" s="133"/>
      <c r="K634" s="131"/>
      <c r="L634" s="30"/>
      <c r="M634" s="129"/>
      <c r="N634" s="30"/>
      <c r="O634" s="127"/>
      <c r="P634" s="28"/>
      <c r="Q634" s="33"/>
      <c r="R634" s="60"/>
    </row>
    <row r="635" spans="1:18" ht="15" x14ac:dyDescent="0.2">
      <c r="A635" s="128"/>
      <c r="B635" s="128"/>
      <c r="C635" s="128"/>
      <c r="D635" s="28"/>
      <c r="E635" s="134"/>
      <c r="F635" s="134"/>
      <c r="G635" s="182"/>
      <c r="H635" s="134"/>
      <c r="I635" s="134"/>
      <c r="J635" s="134"/>
      <c r="K635" s="132"/>
      <c r="L635" s="30"/>
      <c r="M635" s="130"/>
      <c r="N635" s="30"/>
      <c r="O635" s="128"/>
      <c r="P635" s="28"/>
      <c r="Q635" s="33"/>
      <c r="R635" s="60"/>
    </row>
    <row r="636" spans="1:18" ht="15" customHeight="1" x14ac:dyDescent="0.2">
      <c r="A636" s="127" t="s">
        <v>1583</v>
      </c>
      <c r="B636" s="127"/>
      <c r="C636" s="127"/>
      <c r="D636" s="28"/>
      <c r="E636" s="133"/>
      <c r="F636" s="133"/>
      <c r="G636" s="181"/>
      <c r="H636" s="133"/>
      <c r="I636" s="133"/>
      <c r="J636" s="133"/>
      <c r="K636" s="131"/>
      <c r="L636" s="30"/>
      <c r="M636" s="129"/>
      <c r="N636" s="30"/>
      <c r="O636" s="127"/>
      <c r="P636" s="28"/>
      <c r="Q636" s="33"/>
      <c r="R636" s="60"/>
    </row>
    <row r="637" spans="1:18" ht="15" x14ac:dyDescent="0.2">
      <c r="A637" s="128"/>
      <c r="B637" s="128"/>
      <c r="C637" s="128"/>
      <c r="D637" s="28"/>
      <c r="E637" s="134"/>
      <c r="F637" s="134"/>
      <c r="G637" s="182"/>
      <c r="H637" s="134"/>
      <c r="I637" s="134"/>
      <c r="J637" s="134"/>
      <c r="K637" s="132"/>
      <c r="L637" s="30"/>
      <c r="M637" s="130"/>
      <c r="N637" s="30"/>
      <c r="O637" s="128"/>
      <c r="P637" s="28"/>
      <c r="Q637" s="33"/>
      <c r="R637" s="60"/>
    </row>
    <row r="638" spans="1:18" ht="15" customHeight="1" x14ac:dyDescent="0.2">
      <c r="A638" s="127" t="s">
        <v>1584</v>
      </c>
      <c r="B638" s="127"/>
      <c r="C638" s="127"/>
      <c r="D638" s="28"/>
      <c r="E638" s="133"/>
      <c r="F638" s="133"/>
      <c r="G638" s="181"/>
      <c r="H638" s="133"/>
      <c r="I638" s="133"/>
      <c r="J638" s="133"/>
      <c r="K638" s="131"/>
      <c r="L638" s="30"/>
      <c r="M638" s="129"/>
      <c r="N638" s="30"/>
      <c r="O638" s="127"/>
      <c r="P638" s="28"/>
      <c r="Q638" s="33"/>
      <c r="R638" s="60"/>
    </row>
    <row r="639" spans="1:18" ht="15" x14ac:dyDescent="0.2">
      <c r="A639" s="128"/>
      <c r="B639" s="128"/>
      <c r="C639" s="128"/>
      <c r="D639" s="28"/>
      <c r="E639" s="134"/>
      <c r="F639" s="134"/>
      <c r="G639" s="182"/>
      <c r="H639" s="134"/>
      <c r="I639" s="134"/>
      <c r="J639" s="134"/>
      <c r="K639" s="132"/>
      <c r="L639" s="30"/>
      <c r="M639" s="130"/>
      <c r="N639" s="30"/>
      <c r="O639" s="128"/>
      <c r="P639" s="28"/>
      <c r="Q639" s="33"/>
      <c r="R639" s="60"/>
    </row>
    <row r="640" spans="1:18" ht="15" customHeight="1" x14ac:dyDescent="0.2">
      <c r="A640" s="127" t="s">
        <v>1585</v>
      </c>
      <c r="B640" s="127"/>
      <c r="C640" s="127"/>
      <c r="D640" s="28"/>
      <c r="E640" s="133"/>
      <c r="F640" s="133"/>
      <c r="G640" s="181"/>
      <c r="H640" s="133"/>
      <c r="I640" s="133"/>
      <c r="J640" s="133"/>
      <c r="K640" s="131"/>
      <c r="L640" s="30"/>
      <c r="M640" s="129"/>
      <c r="N640" s="30"/>
      <c r="O640" s="127"/>
      <c r="P640" s="28"/>
      <c r="Q640" s="33"/>
      <c r="R640" s="60"/>
    </row>
    <row r="641" spans="1:18" ht="15" x14ac:dyDescent="0.2">
      <c r="A641" s="128"/>
      <c r="B641" s="128"/>
      <c r="C641" s="128"/>
      <c r="D641" s="28"/>
      <c r="E641" s="134"/>
      <c r="F641" s="134"/>
      <c r="G641" s="182"/>
      <c r="H641" s="134"/>
      <c r="I641" s="134"/>
      <c r="J641" s="134"/>
      <c r="K641" s="132"/>
      <c r="L641" s="30"/>
      <c r="M641" s="130"/>
      <c r="N641" s="30"/>
      <c r="O641" s="128"/>
      <c r="P641" s="28"/>
      <c r="Q641" s="33"/>
      <c r="R641" s="60"/>
    </row>
    <row r="642" spans="1:18" ht="15" customHeight="1" x14ac:dyDescent="0.2">
      <c r="A642" s="127" t="s">
        <v>1586</v>
      </c>
      <c r="B642" s="127"/>
      <c r="C642" s="127"/>
      <c r="D642" s="28"/>
      <c r="E642" s="133"/>
      <c r="F642" s="133"/>
      <c r="G642" s="179"/>
      <c r="H642" s="133"/>
      <c r="I642" s="133"/>
      <c r="J642" s="133"/>
      <c r="K642" s="131"/>
      <c r="L642" s="30"/>
      <c r="M642" s="129"/>
      <c r="N642" s="30"/>
      <c r="O642" s="127"/>
      <c r="P642" s="28"/>
      <c r="Q642" s="33"/>
      <c r="R642" s="60"/>
    </row>
    <row r="643" spans="1:18" ht="15" x14ac:dyDescent="0.2">
      <c r="A643" s="128"/>
      <c r="B643" s="128"/>
      <c r="C643" s="128"/>
      <c r="D643" s="28"/>
      <c r="E643" s="134"/>
      <c r="F643" s="134"/>
      <c r="G643" s="180"/>
      <c r="H643" s="134"/>
      <c r="I643" s="134"/>
      <c r="J643" s="134"/>
      <c r="K643" s="132"/>
      <c r="L643" s="30"/>
      <c r="M643" s="130"/>
      <c r="N643" s="30"/>
      <c r="O643" s="128"/>
      <c r="P643" s="28"/>
      <c r="Q643" s="33"/>
      <c r="R643" s="60"/>
    </row>
    <row r="644" spans="1:18" ht="15" customHeight="1" x14ac:dyDescent="0.2">
      <c r="A644" s="127" t="s">
        <v>1587</v>
      </c>
      <c r="B644" s="127"/>
      <c r="C644" s="127"/>
      <c r="D644" s="28"/>
      <c r="E644" s="133"/>
      <c r="F644" s="133"/>
      <c r="G644" s="179"/>
      <c r="H644" s="133"/>
      <c r="I644" s="133"/>
      <c r="J644" s="133"/>
      <c r="K644" s="131"/>
      <c r="L644" s="30"/>
      <c r="M644" s="129"/>
      <c r="N644" s="30"/>
      <c r="O644" s="127"/>
      <c r="P644" s="28"/>
      <c r="Q644" s="33"/>
      <c r="R644" s="60"/>
    </row>
    <row r="645" spans="1:18" ht="15" x14ac:dyDescent="0.2">
      <c r="A645" s="128"/>
      <c r="B645" s="128"/>
      <c r="C645" s="128"/>
      <c r="D645" s="28"/>
      <c r="E645" s="134"/>
      <c r="F645" s="134"/>
      <c r="G645" s="183"/>
      <c r="H645" s="134"/>
      <c r="I645" s="134"/>
      <c r="J645" s="134"/>
      <c r="K645" s="132"/>
      <c r="L645" s="30"/>
      <c r="M645" s="130"/>
      <c r="N645" s="30"/>
      <c r="O645" s="128"/>
      <c r="P645" s="28"/>
      <c r="Q645" s="33"/>
      <c r="R645" s="60"/>
    </row>
    <row r="646" spans="1:18" ht="15" customHeight="1" x14ac:dyDescent="0.2">
      <c r="A646" s="127" t="s">
        <v>1588</v>
      </c>
      <c r="B646" s="127"/>
      <c r="C646" s="127"/>
      <c r="D646" s="28"/>
      <c r="E646" s="133"/>
      <c r="F646" s="133"/>
      <c r="G646" s="179"/>
      <c r="H646" s="133"/>
      <c r="I646" s="133"/>
      <c r="J646" s="133"/>
      <c r="K646" s="131"/>
      <c r="L646" s="30"/>
      <c r="M646" s="129"/>
      <c r="N646" s="30"/>
      <c r="O646" s="127"/>
      <c r="P646" s="28"/>
      <c r="Q646" s="33"/>
      <c r="R646" s="60"/>
    </row>
    <row r="647" spans="1:18" ht="15" x14ac:dyDescent="0.2">
      <c r="A647" s="128"/>
      <c r="B647" s="128"/>
      <c r="C647" s="128"/>
      <c r="D647" s="28"/>
      <c r="E647" s="134"/>
      <c r="F647" s="134"/>
      <c r="G647" s="183"/>
      <c r="H647" s="134"/>
      <c r="I647" s="134"/>
      <c r="J647" s="134"/>
      <c r="K647" s="132"/>
      <c r="L647" s="30"/>
      <c r="M647" s="130"/>
      <c r="N647" s="30"/>
      <c r="O647" s="128"/>
      <c r="P647" s="28"/>
      <c r="Q647" s="33"/>
      <c r="R647" s="60"/>
    </row>
    <row r="648" spans="1:18" ht="15" customHeight="1" x14ac:dyDescent="0.2">
      <c r="A648" s="127" t="s">
        <v>1589</v>
      </c>
      <c r="B648" s="127"/>
      <c r="C648" s="127"/>
      <c r="D648" s="28"/>
      <c r="E648" s="133"/>
      <c r="F648" s="133"/>
      <c r="G648" s="179"/>
      <c r="H648" s="133"/>
      <c r="I648" s="133"/>
      <c r="J648" s="133"/>
      <c r="K648" s="131"/>
      <c r="L648" s="30"/>
      <c r="M648" s="129"/>
      <c r="N648" s="30"/>
      <c r="O648" s="127"/>
      <c r="P648" s="28"/>
      <c r="Q648" s="33"/>
      <c r="R648" s="60"/>
    </row>
    <row r="649" spans="1:18" ht="15" x14ac:dyDescent="0.2">
      <c r="A649" s="128"/>
      <c r="B649" s="128"/>
      <c r="C649" s="128"/>
      <c r="D649" s="28"/>
      <c r="E649" s="134"/>
      <c r="F649" s="134"/>
      <c r="G649" s="183"/>
      <c r="H649" s="134"/>
      <c r="I649" s="134"/>
      <c r="J649" s="134"/>
      <c r="K649" s="132"/>
      <c r="L649" s="30"/>
      <c r="M649" s="130"/>
      <c r="N649" s="30"/>
      <c r="O649" s="128"/>
      <c r="P649" s="28"/>
      <c r="Q649" s="33"/>
      <c r="R649" s="60"/>
    </row>
    <row r="650" spans="1:18" ht="15" customHeight="1" x14ac:dyDescent="0.2">
      <c r="A650" s="127" t="s">
        <v>1590</v>
      </c>
      <c r="B650" s="127"/>
      <c r="C650" s="127"/>
      <c r="D650" s="28"/>
      <c r="E650" s="133"/>
      <c r="F650" s="133"/>
      <c r="G650" s="179"/>
      <c r="H650" s="133"/>
      <c r="I650" s="133"/>
      <c r="J650" s="133"/>
      <c r="K650" s="131"/>
      <c r="L650" s="30"/>
      <c r="M650" s="129"/>
      <c r="N650" s="30"/>
      <c r="O650" s="127"/>
      <c r="P650" s="28"/>
      <c r="Q650" s="33"/>
      <c r="R650" s="60"/>
    </row>
    <row r="651" spans="1:18" ht="15" x14ac:dyDescent="0.2">
      <c r="A651" s="128"/>
      <c r="B651" s="128"/>
      <c r="C651" s="128"/>
      <c r="D651" s="28"/>
      <c r="E651" s="134"/>
      <c r="F651" s="134"/>
      <c r="G651" s="183"/>
      <c r="H651" s="134"/>
      <c r="I651" s="134"/>
      <c r="J651" s="134"/>
      <c r="K651" s="132"/>
      <c r="L651" s="30"/>
      <c r="M651" s="130"/>
      <c r="N651" s="30"/>
      <c r="O651" s="128"/>
      <c r="P651" s="28"/>
      <c r="Q651" s="33"/>
      <c r="R651" s="60"/>
    </row>
    <row r="652" spans="1:18" ht="15" customHeight="1" x14ac:dyDescent="0.2">
      <c r="A652" s="127" t="s">
        <v>1591</v>
      </c>
      <c r="B652" s="127"/>
      <c r="C652" s="127"/>
      <c r="D652" s="28"/>
      <c r="E652" s="133"/>
      <c r="F652" s="133"/>
      <c r="G652" s="179"/>
      <c r="H652" s="133"/>
      <c r="I652" s="133"/>
      <c r="J652" s="133"/>
      <c r="K652" s="131"/>
      <c r="L652" s="30"/>
      <c r="M652" s="129"/>
      <c r="N652" s="30"/>
      <c r="O652" s="127"/>
      <c r="P652" s="28"/>
      <c r="Q652" s="33"/>
      <c r="R652" s="60"/>
    </row>
    <row r="653" spans="1:18" ht="15" x14ac:dyDescent="0.2">
      <c r="A653" s="128"/>
      <c r="B653" s="128"/>
      <c r="C653" s="128"/>
      <c r="D653" s="28"/>
      <c r="E653" s="134"/>
      <c r="F653" s="134"/>
      <c r="G653" s="183"/>
      <c r="H653" s="134"/>
      <c r="I653" s="134"/>
      <c r="J653" s="134"/>
      <c r="K653" s="132"/>
      <c r="L653" s="30"/>
      <c r="M653" s="130"/>
      <c r="N653" s="30"/>
      <c r="O653" s="128"/>
      <c r="P653" s="28"/>
      <c r="Q653" s="33"/>
      <c r="R653" s="60"/>
    </row>
    <row r="654" spans="1:18" ht="15" customHeight="1" x14ac:dyDescent="0.2">
      <c r="A654" s="127" t="s">
        <v>1592</v>
      </c>
      <c r="B654" s="127"/>
      <c r="C654" s="127"/>
      <c r="D654" s="28"/>
      <c r="E654" s="133"/>
      <c r="F654" s="133"/>
      <c r="G654" s="181"/>
      <c r="H654" s="133"/>
      <c r="I654" s="133"/>
      <c r="J654" s="133"/>
      <c r="K654" s="131"/>
      <c r="L654" s="30"/>
      <c r="M654" s="129"/>
      <c r="N654" s="30"/>
      <c r="O654" s="127"/>
      <c r="P654" s="28"/>
      <c r="Q654" s="33"/>
      <c r="R654" s="60"/>
    </row>
    <row r="655" spans="1:18" ht="15" x14ac:dyDescent="0.2">
      <c r="A655" s="128"/>
      <c r="B655" s="128"/>
      <c r="C655" s="128"/>
      <c r="D655" s="28"/>
      <c r="E655" s="134"/>
      <c r="F655" s="134"/>
      <c r="G655" s="182"/>
      <c r="H655" s="134"/>
      <c r="I655" s="134"/>
      <c r="J655" s="134"/>
      <c r="K655" s="132"/>
      <c r="L655" s="30"/>
      <c r="M655" s="130"/>
      <c r="N655" s="30"/>
      <c r="O655" s="128"/>
      <c r="P655" s="28"/>
      <c r="Q655" s="33"/>
      <c r="R655" s="60"/>
    </row>
    <row r="656" spans="1:18" ht="15" customHeight="1" x14ac:dyDescent="0.2">
      <c r="A656" s="127" t="s">
        <v>1593</v>
      </c>
      <c r="B656" s="127"/>
      <c r="C656" s="127"/>
      <c r="D656" s="28"/>
      <c r="E656" s="133"/>
      <c r="F656" s="133"/>
      <c r="G656" s="181"/>
      <c r="H656" s="133"/>
      <c r="I656" s="133"/>
      <c r="J656" s="133"/>
      <c r="K656" s="131"/>
      <c r="L656" s="30"/>
      <c r="M656" s="129"/>
      <c r="N656" s="30"/>
      <c r="O656" s="127"/>
      <c r="P656" s="28"/>
      <c r="Q656" s="33"/>
      <c r="R656" s="60"/>
    </row>
    <row r="657" spans="1:18" ht="15" x14ac:dyDescent="0.2">
      <c r="A657" s="128"/>
      <c r="B657" s="128"/>
      <c r="C657" s="128"/>
      <c r="D657" s="28"/>
      <c r="E657" s="134"/>
      <c r="F657" s="134"/>
      <c r="G657" s="182"/>
      <c r="H657" s="134"/>
      <c r="I657" s="134"/>
      <c r="J657" s="134"/>
      <c r="K657" s="132"/>
      <c r="L657" s="30"/>
      <c r="M657" s="130"/>
      <c r="N657" s="30"/>
      <c r="O657" s="128"/>
      <c r="P657" s="28"/>
      <c r="Q657" s="33"/>
      <c r="R657" s="60"/>
    </row>
    <row r="658" spans="1:18" ht="15" customHeight="1" x14ac:dyDescent="0.2">
      <c r="A658" s="127" t="s">
        <v>1594</v>
      </c>
      <c r="B658" s="127"/>
      <c r="C658" s="127"/>
      <c r="D658" s="28"/>
      <c r="E658" s="133"/>
      <c r="F658" s="133"/>
      <c r="G658" s="181"/>
      <c r="H658" s="133"/>
      <c r="I658" s="133"/>
      <c r="J658" s="133"/>
      <c r="K658" s="131"/>
      <c r="L658" s="30"/>
      <c r="M658" s="129"/>
      <c r="N658" s="30"/>
      <c r="O658" s="127"/>
      <c r="P658" s="28"/>
      <c r="Q658" s="33"/>
      <c r="R658" s="60"/>
    </row>
    <row r="659" spans="1:18" ht="15" x14ac:dyDescent="0.2">
      <c r="A659" s="128"/>
      <c r="B659" s="128"/>
      <c r="C659" s="128"/>
      <c r="D659" s="28"/>
      <c r="E659" s="134"/>
      <c r="F659" s="134"/>
      <c r="G659" s="182"/>
      <c r="H659" s="134"/>
      <c r="I659" s="134"/>
      <c r="J659" s="134"/>
      <c r="K659" s="132"/>
      <c r="L659" s="30"/>
      <c r="M659" s="130"/>
      <c r="N659" s="30"/>
      <c r="O659" s="128"/>
      <c r="P659" s="28"/>
      <c r="Q659" s="33"/>
      <c r="R659" s="60"/>
    </row>
    <row r="660" spans="1:18" ht="15" customHeight="1" x14ac:dyDescent="0.2">
      <c r="A660" s="127" t="s">
        <v>1595</v>
      </c>
      <c r="B660" s="127"/>
      <c r="C660" s="127"/>
      <c r="D660" s="28"/>
      <c r="E660" s="133"/>
      <c r="F660" s="133"/>
      <c r="G660" s="181"/>
      <c r="H660" s="133"/>
      <c r="I660" s="133"/>
      <c r="J660" s="133"/>
      <c r="K660" s="131"/>
      <c r="L660" s="30"/>
      <c r="M660" s="129"/>
      <c r="N660" s="30"/>
      <c r="O660" s="127"/>
      <c r="P660" s="28"/>
      <c r="Q660" s="33"/>
      <c r="R660" s="60"/>
    </row>
    <row r="661" spans="1:18" ht="15" x14ac:dyDescent="0.2">
      <c r="A661" s="128"/>
      <c r="B661" s="128"/>
      <c r="C661" s="128"/>
      <c r="D661" s="28"/>
      <c r="E661" s="134"/>
      <c r="F661" s="134"/>
      <c r="G661" s="182"/>
      <c r="H661" s="134"/>
      <c r="I661" s="134"/>
      <c r="J661" s="134"/>
      <c r="K661" s="132"/>
      <c r="L661" s="30"/>
      <c r="M661" s="130"/>
      <c r="N661" s="30"/>
      <c r="O661" s="128"/>
      <c r="P661" s="28"/>
      <c r="Q661" s="33"/>
      <c r="R661" s="60"/>
    </row>
    <row r="662" spans="1:18" ht="15" customHeight="1" x14ac:dyDescent="0.2">
      <c r="A662" s="127" t="s">
        <v>1596</v>
      </c>
      <c r="B662" s="127"/>
      <c r="C662" s="127"/>
      <c r="D662" s="28"/>
      <c r="E662" s="133"/>
      <c r="F662" s="133"/>
      <c r="G662" s="181"/>
      <c r="H662" s="133"/>
      <c r="I662" s="133"/>
      <c r="J662" s="133"/>
      <c r="K662" s="131"/>
      <c r="L662" s="30"/>
      <c r="M662" s="129"/>
      <c r="N662" s="30"/>
      <c r="O662" s="127"/>
      <c r="P662" s="28"/>
      <c r="Q662" s="33"/>
      <c r="R662" s="60"/>
    </row>
    <row r="663" spans="1:18" ht="15" x14ac:dyDescent="0.2">
      <c r="A663" s="128"/>
      <c r="B663" s="128"/>
      <c r="C663" s="128"/>
      <c r="D663" s="28"/>
      <c r="E663" s="134"/>
      <c r="F663" s="134"/>
      <c r="G663" s="182"/>
      <c r="H663" s="134"/>
      <c r="I663" s="134"/>
      <c r="J663" s="134"/>
      <c r="K663" s="132"/>
      <c r="L663" s="30"/>
      <c r="M663" s="130"/>
      <c r="N663" s="30"/>
      <c r="O663" s="128"/>
      <c r="P663" s="28"/>
      <c r="Q663" s="33"/>
      <c r="R663" s="60"/>
    </row>
    <row r="664" spans="1:18" ht="15" customHeight="1" x14ac:dyDescent="0.2">
      <c r="A664" s="127" t="s">
        <v>1597</v>
      </c>
      <c r="B664" s="127"/>
      <c r="C664" s="127"/>
      <c r="D664" s="28"/>
      <c r="E664" s="133"/>
      <c r="F664" s="133"/>
      <c r="G664" s="179"/>
      <c r="H664" s="133"/>
      <c r="I664" s="133"/>
      <c r="J664" s="133"/>
      <c r="K664" s="131"/>
      <c r="L664" s="30"/>
      <c r="M664" s="129"/>
      <c r="N664" s="30"/>
      <c r="O664" s="127"/>
      <c r="P664" s="28"/>
      <c r="Q664" s="33"/>
      <c r="R664" s="60"/>
    </row>
    <row r="665" spans="1:18" ht="15" x14ac:dyDescent="0.2">
      <c r="A665" s="128"/>
      <c r="B665" s="128"/>
      <c r="C665" s="128"/>
      <c r="D665" s="28"/>
      <c r="E665" s="134"/>
      <c r="F665" s="134"/>
      <c r="G665" s="180"/>
      <c r="H665" s="134"/>
      <c r="I665" s="134"/>
      <c r="J665" s="134"/>
      <c r="K665" s="132"/>
      <c r="L665" s="30"/>
      <c r="M665" s="130"/>
      <c r="N665" s="30"/>
      <c r="O665" s="128"/>
      <c r="P665" s="28"/>
      <c r="Q665" s="33"/>
      <c r="R665" s="60"/>
    </row>
    <row r="666" spans="1:18" ht="15" customHeight="1" x14ac:dyDescent="0.2">
      <c r="A666" s="127" t="s">
        <v>1598</v>
      </c>
      <c r="B666" s="127"/>
      <c r="C666" s="127"/>
      <c r="D666" s="28"/>
      <c r="E666" s="133"/>
      <c r="F666" s="133"/>
      <c r="G666" s="179"/>
      <c r="H666" s="133"/>
      <c r="I666" s="133"/>
      <c r="J666" s="133"/>
      <c r="K666" s="131"/>
      <c r="L666" s="30"/>
      <c r="M666" s="129"/>
      <c r="N666" s="30"/>
      <c r="O666" s="127"/>
      <c r="P666" s="28"/>
      <c r="Q666" s="33"/>
      <c r="R666" s="60"/>
    </row>
    <row r="667" spans="1:18" ht="15" x14ac:dyDescent="0.2">
      <c r="A667" s="128"/>
      <c r="B667" s="128"/>
      <c r="C667" s="128"/>
      <c r="D667" s="28"/>
      <c r="E667" s="134"/>
      <c r="F667" s="134"/>
      <c r="G667" s="180"/>
      <c r="H667" s="134"/>
      <c r="I667" s="134"/>
      <c r="J667" s="134"/>
      <c r="K667" s="132"/>
      <c r="L667" s="30"/>
      <c r="M667" s="130"/>
      <c r="N667" s="30"/>
      <c r="O667" s="128"/>
      <c r="P667" s="28"/>
      <c r="Q667" s="33"/>
      <c r="R667" s="60"/>
    </row>
    <row r="668" spans="1:18" ht="15" customHeight="1" x14ac:dyDescent="0.2">
      <c r="A668" s="127" t="s">
        <v>1599</v>
      </c>
      <c r="B668" s="127"/>
      <c r="C668" s="127"/>
      <c r="D668" s="28"/>
      <c r="E668" s="133"/>
      <c r="F668" s="133"/>
      <c r="G668" s="179"/>
      <c r="H668" s="133"/>
      <c r="I668" s="133"/>
      <c r="J668" s="133"/>
      <c r="K668" s="131"/>
      <c r="L668" s="30"/>
      <c r="M668" s="129"/>
      <c r="N668" s="30"/>
      <c r="O668" s="127"/>
      <c r="P668" s="28"/>
      <c r="Q668" s="33"/>
      <c r="R668" s="60"/>
    </row>
    <row r="669" spans="1:18" ht="15" x14ac:dyDescent="0.2">
      <c r="A669" s="128"/>
      <c r="B669" s="128"/>
      <c r="C669" s="128"/>
      <c r="D669" s="28"/>
      <c r="E669" s="134"/>
      <c r="F669" s="134"/>
      <c r="G669" s="180"/>
      <c r="H669" s="134"/>
      <c r="I669" s="134"/>
      <c r="J669" s="134"/>
      <c r="K669" s="132"/>
      <c r="L669" s="30"/>
      <c r="M669" s="130"/>
      <c r="N669" s="30"/>
      <c r="O669" s="128"/>
      <c r="P669" s="28"/>
      <c r="Q669" s="33"/>
      <c r="R669" s="60"/>
    </row>
    <row r="670" spans="1:18" ht="15" customHeight="1" x14ac:dyDescent="0.2">
      <c r="A670" s="127" t="s">
        <v>1600</v>
      </c>
      <c r="B670" s="127"/>
      <c r="C670" s="127"/>
      <c r="D670" s="28"/>
      <c r="E670" s="133"/>
      <c r="F670" s="133"/>
      <c r="G670" s="181"/>
      <c r="H670" s="133"/>
      <c r="I670" s="133"/>
      <c r="J670" s="133"/>
      <c r="K670" s="131"/>
      <c r="L670" s="30"/>
      <c r="M670" s="129"/>
      <c r="N670" s="30"/>
      <c r="O670" s="127"/>
      <c r="P670" s="28"/>
      <c r="Q670" s="33"/>
      <c r="R670" s="60"/>
    </row>
    <row r="671" spans="1:18" ht="15" x14ac:dyDescent="0.2">
      <c r="A671" s="128"/>
      <c r="B671" s="128"/>
      <c r="C671" s="128"/>
      <c r="D671" s="28"/>
      <c r="E671" s="134"/>
      <c r="F671" s="134"/>
      <c r="G671" s="182"/>
      <c r="H671" s="134"/>
      <c r="I671" s="134"/>
      <c r="J671" s="134"/>
      <c r="K671" s="132"/>
      <c r="L671" s="30"/>
      <c r="M671" s="130"/>
      <c r="N671" s="30"/>
      <c r="O671" s="128"/>
      <c r="P671" s="28"/>
      <c r="Q671" s="33"/>
      <c r="R671" s="60"/>
    </row>
    <row r="672" spans="1:18" ht="15" customHeight="1" x14ac:dyDescent="0.2">
      <c r="A672" s="127" t="s">
        <v>1601</v>
      </c>
      <c r="B672" s="127"/>
      <c r="C672" s="127"/>
      <c r="D672" s="28"/>
      <c r="E672" s="133"/>
      <c r="F672" s="133"/>
      <c r="G672" s="181"/>
      <c r="H672" s="133"/>
      <c r="I672" s="133"/>
      <c r="J672" s="133"/>
      <c r="K672" s="131"/>
      <c r="L672" s="30"/>
      <c r="M672" s="129"/>
      <c r="N672" s="30"/>
      <c r="O672" s="127"/>
      <c r="P672" s="28"/>
      <c r="Q672" s="33"/>
      <c r="R672" s="60"/>
    </row>
    <row r="673" spans="1:18" ht="15" x14ac:dyDescent="0.2">
      <c r="A673" s="128"/>
      <c r="B673" s="128"/>
      <c r="C673" s="128"/>
      <c r="D673" s="28"/>
      <c r="E673" s="134"/>
      <c r="F673" s="134"/>
      <c r="G673" s="182"/>
      <c r="H673" s="134"/>
      <c r="I673" s="134"/>
      <c r="J673" s="134"/>
      <c r="K673" s="132"/>
      <c r="L673" s="30"/>
      <c r="M673" s="130"/>
      <c r="N673" s="30"/>
      <c r="O673" s="128"/>
      <c r="P673" s="28"/>
      <c r="Q673" s="33"/>
      <c r="R673" s="60"/>
    </row>
    <row r="674" spans="1:18" ht="15" customHeight="1" x14ac:dyDescent="0.2">
      <c r="A674" s="127" t="s">
        <v>1602</v>
      </c>
      <c r="B674" s="127"/>
      <c r="C674" s="127"/>
      <c r="D674" s="28"/>
      <c r="E674" s="133"/>
      <c r="F674" s="133"/>
      <c r="G674" s="181"/>
      <c r="H674" s="133"/>
      <c r="I674" s="133"/>
      <c r="J674" s="133"/>
      <c r="K674" s="131"/>
      <c r="L674" s="30"/>
      <c r="M674" s="129"/>
      <c r="N674" s="30"/>
      <c r="O674" s="127"/>
      <c r="P674" s="28"/>
      <c r="Q674" s="33"/>
      <c r="R674" s="60"/>
    </row>
    <row r="675" spans="1:18" ht="15" x14ac:dyDescent="0.2">
      <c r="A675" s="128"/>
      <c r="B675" s="128"/>
      <c r="C675" s="128"/>
      <c r="D675" s="28"/>
      <c r="E675" s="134"/>
      <c r="F675" s="134"/>
      <c r="G675" s="182"/>
      <c r="H675" s="134"/>
      <c r="I675" s="134"/>
      <c r="J675" s="134"/>
      <c r="K675" s="132"/>
      <c r="L675" s="30"/>
      <c r="M675" s="130"/>
      <c r="N675" s="30"/>
      <c r="O675" s="128"/>
      <c r="P675" s="28"/>
      <c r="Q675" s="33"/>
      <c r="R675" s="60"/>
    </row>
    <row r="676" spans="1:18" ht="15" customHeight="1" x14ac:dyDescent="0.2">
      <c r="A676" s="127" t="s">
        <v>1603</v>
      </c>
      <c r="B676" s="127"/>
      <c r="C676" s="127"/>
      <c r="D676" s="28"/>
      <c r="E676" s="133"/>
      <c r="F676" s="133"/>
      <c r="G676" s="181"/>
      <c r="H676" s="133"/>
      <c r="I676" s="133"/>
      <c r="J676" s="133"/>
      <c r="K676" s="131"/>
      <c r="L676" s="30"/>
      <c r="M676" s="129"/>
      <c r="N676" s="30"/>
      <c r="O676" s="127"/>
      <c r="P676" s="28"/>
      <c r="Q676" s="33"/>
      <c r="R676" s="60"/>
    </row>
    <row r="677" spans="1:18" ht="15" x14ac:dyDescent="0.2">
      <c r="A677" s="128"/>
      <c r="B677" s="128"/>
      <c r="C677" s="128"/>
      <c r="D677" s="28"/>
      <c r="E677" s="134"/>
      <c r="F677" s="134"/>
      <c r="G677" s="182"/>
      <c r="H677" s="134"/>
      <c r="I677" s="134"/>
      <c r="J677" s="134"/>
      <c r="K677" s="132"/>
      <c r="L677" s="30"/>
      <c r="M677" s="130"/>
      <c r="N677" s="30"/>
      <c r="O677" s="128"/>
      <c r="P677" s="28"/>
      <c r="Q677" s="33"/>
      <c r="R677" s="60"/>
    </row>
    <row r="678" spans="1:18" ht="15" customHeight="1" x14ac:dyDescent="0.2">
      <c r="A678" s="127" t="s">
        <v>1604</v>
      </c>
      <c r="B678" s="127"/>
      <c r="C678" s="127"/>
      <c r="D678" s="28"/>
      <c r="E678" s="133"/>
      <c r="F678" s="133"/>
      <c r="G678" s="181"/>
      <c r="H678" s="133"/>
      <c r="I678" s="133"/>
      <c r="J678" s="133"/>
      <c r="K678" s="131"/>
      <c r="L678" s="30"/>
      <c r="M678" s="129"/>
      <c r="N678" s="30"/>
      <c r="O678" s="127"/>
      <c r="P678" s="28"/>
      <c r="Q678" s="33"/>
      <c r="R678" s="60"/>
    </row>
    <row r="679" spans="1:18" ht="15" x14ac:dyDescent="0.2">
      <c r="A679" s="128"/>
      <c r="B679" s="128"/>
      <c r="C679" s="128"/>
      <c r="D679" s="28"/>
      <c r="E679" s="134"/>
      <c r="F679" s="134"/>
      <c r="G679" s="182"/>
      <c r="H679" s="134"/>
      <c r="I679" s="134"/>
      <c r="J679" s="134"/>
      <c r="K679" s="132"/>
      <c r="L679" s="30"/>
      <c r="M679" s="130"/>
      <c r="N679" s="30"/>
      <c r="O679" s="128"/>
      <c r="P679" s="28"/>
      <c r="Q679" s="33"/>
      <c r="R679" s="60"/>
    </row>
    <row r="680" spans="1:18" ht="15" customHeight="1" x14ac:dyDescent="0.2">
      <c r="A680" s="127" t="s">
        <v>1605</v>
      </c>
      <c r="B680" s="127"/>
      <c r="C680" s="127"/>
      <c r="D680" s="28"/>
      <c r="E680" s="133"/>
      <c r="F680" s="133"/>
      <c r="G680" s="181"/>
      <c r="H680" s="133"/>
      <c r="I680" s="133"/>
      <c r="J680" s="133"/>
      <c r="K680" s="131"/>
      <c r="L680" s="30"/>
      <c r="M680" s="129"/>
      <c r="N680" s="30"/>
      <c r="O680" s="127"/>
      <c r="P680" s="28"/>
      <c r="Q680" s="33"/>
      <c r="R680" s="60"/>
    </row>
    <row r="681" spans="1:18" ht="15" x14ac:dyDescent="0.2">
      <c r="A681" s="128"/>
      <c r="B681" s="128"/>
      <c r="C681" s="128"/>
      <c r="D681" s="28"/>
      <c r="E681" s="134"/>
      <c r="F681" s="134"/>
      <c r="G681" s="182"/>
      <c r="H681" s="134"/>
      <c r="I681" s="134"/>
      <c r="J681" s="134"/>
      <c r="K681" s="132"/>
      <c r="L681" s="30"/>
      <c r="M681" s="130"/>
      <c r="N681" s="30"/>
      <c r="O681" s="128"/>
      <c r="P681" s="28"/>
      <c r="Q681" s="33"/>
      <c r="R681" s="60"/>
    </row>
    <row r="682" spans="1:18" ht="15" customHeight="1" x14ac:dyDescent="0.2">
      <c r="A682" s="127" t="s">
        <v>1606</v>
      </c>
      <c r="B682" s="127"/>
      <c r="C682" s="127"/>
      <c r="D682" s="28"/>
      <c r="E682" s="133"/>
      <c r="F682" s="133"/>
      <c r="G682" s="181"/>
      <c r="H682" s="133"/>
      <c r="I682" s="133"/>
      <c r="J682" s="133"/>
      <c r="K682" s="131"/>
      <c r="L682" s="30"/>
      <c r="M682" s="129"/>
      <c r="N682" s="30"/>
      <c r="O682" s="127"/>
      <c r="P682" s="28"/>
      <c r="Q682" s="33"/>
      <c r="R682" s="60"/>
    </row>
    <row r="683" spans="1:18" ht="15" x14ac:dyDescent="0.2">
      <c r="A683" s="128"/>
      <c r="B683" s="128"/>
      <c r="C683" s="128"/>
      <c r="D683" s="28"/>
      <c r="E683" s="134"/>
      <c r="F683" s="134"/>
      <c r="G683" s="182"/>
      <c r="H683" s="134"/>
      <c r="I683" s="134"/>
      <c r="J683" s="134"/>
      <c r="K683" s="132"/>
      <c r="L683" s="30"/>
      <c r="M683" s="130"/>
      <c r="N683" s="30"/>
      <c r="O683" s="128"/>
      <c r="P683" s="28"/>
      <c r="Q683" s="33"/>
      <c r="R683" s="60"/>
    </row>
    <row r="684" spans="1:18" ht="15" customHeight="1" x14ac:dyDescent="0.2">
      <c r="A684" s="127" t="s">
        <v>1607</v>
      </c>
      <c r="B684" s="127"/>
      <c r="C684" s="127"/>
      <c r="D684" s="28"/>
      <c r="E684" s="133"/>
      <c r="F684" s="133"/>
      <c r="G684" s="181"/>
      <c r="H684" s="133"/>
      <c r="I684" s="133"/>
      <c r="J684" s="133"/>
      <c r="K684" s="131"/>
      <c r="L684" s="30"/>
      <c r="M684" s="129"/>
      <c r="N684" s="30"/>
      <c r="O684" s="127"/>
      <c r="P684" s="28"/>
      <c r="Q684" s="33"/>
      <c r="R684" s="60"/>
    </row>
    <row r="685" spans="1:18" ht="15" x14ac:dyDescent="0.2">
      <c r="A685" s="128"/>
      <c r="B685" s="128"/>
      <c r="C685" s="128"/>
      <c r="D685" s="28"/>
      <c r="E685" s="134"/>
      <c r="F685" s="134"/>
      <c r="G685" s="182"/>
      <c r="H685" s="134"/>
      <c r="I685" s="134"/>
      <c r="J685" s="134"/>
      <c r="K685" s="132"/>
      <c r="L685" s="30"/>
      <c r="M685" s="130"/>
      <c r="N685" s="30"/>
      <c r="O685" s="128"/>
      <c r="P685" s="28"/>
      <c r="Q685" s="33"/>
      <c r="R685" s="60"/>
    </row>
    <row r="686" spans="1:18" ht="15" customHeight="1" x14ac:dyDescent="0.2">
      <c r="A686" s="127" t="s">
        <v>1608</v>
      </c>
      <c r="B686" s="127"/>
      <c r="C686" s="127"/>
      <c r="D686" s="28"/>
      <c r="E686" s="133"/>
      <c r="F686" s="133"/>
      <c r="G686" s="181"/>
      <c r="H686" s="133"/>
      <c r="I686" s="133"/>
      <c r="J686" s="133"/>
      <c r="K686" s="131"/>
      <c r="L686" s="30"/>
      <c r="M686" s="129"/>
      <c r="N686" s="30"/>
      <c r="O686" s="127"/>
      <c r="P686" s="28"/>
      <c r="Q686" s="33"/>
      <c r="R686" s="60"/>
    </row>
    <row r="687" spans="1:18" ht="15" x14ac:dyDescent="0.2">
      <c r="A687" s="128"/>
      <c r="B687" s="128"/>
      <c r="C687" s="128"/>
      <c r="D687" s="28"/>
      <c r="E687" s="134"/>
      <c r="F687" s="134"/>
      <c r="G687" s="182"/>
      <c r="H687" s="134"/>
      <c r="I687" s="134"/>
      <c r="J687" s="134"/>
      <c r="K687" s="132"/>
      <c r="L687" s="30"/>
      <c r="M687" s="130"/>
      <c r="N687" s="30"/>
      <c r="O687" s="128"/>
      <c r="P687" s="28"/>
      <c r="Q687" s="33"/>
      <c r="R687" s="60"/>
    </row>
    <row r="688" spans="1:18" ht="15" customHeight="1" x14ac:dyDescent="0.2">
      <c r="A688" s="127" t="s">
        <v>1609</v>
      </c>
      <c r="B688" s="127"/>
      <c r="C688" s="127"/>
      <c r="D688" s="28"/>
      <c r="E688" s="133"/>
      <c r="F688" s="133"/>
      <c r="G688" s="181"/>
      <c r="H688" s="133"/>
      <c r="I688" s="133"/>
      <c r="J688" s="133"/>
      <c r="K688" s="131"/>
      <c r="L688" s="30"/>
      <c r="M688" s="129"/>
      <c r="N688" s="30"/>
      <c r="O688" s="127"/>
      <c r="P688" s="28"/>
      <c r="Q688" s="33"/>
      <c r="R688" s="60"/>
    </row>
    <row r="689" spans="1:18" ht="15" x14ac:dyDescent="0.2">
      <c r="A689" s="128"/>
      <c r="B689" s="128"/>
      <c r="C689" s="128"/>
      <c r="D689" s="28"/>
      <c r="E689" s="134"/>
      <c r="F689" s="134"/>
      <c r="G689" s="182"/>
      <c r="H689" s="134"/>
      <c r="I689" s="134"/>
      <c r="J689" s="134"/>
      <c r="K689" s="132"/>
      <c r="L689" s="30"/>
      <c r="M689" s="130"/>
      <c r="N689" s="30"/>
      <c r="O689" s="128"/>
      <c r="P689" s="28"/>
      <c r="Q689" s="33"/>
      <c r="R689" s="60"/>
    </row>
    <row r="690" spans="1:18" ht="15" customHeight="1" x14ac:dyDescent="0.2">
      <c r="A690" s="127" t="s">
        <v>1610</v>
      </c>
      <c r="B690" s="127"/>
      <c r="C690" s="127"/>
      <c r="D690" s="28"/>
      <c r="E690" s="133"/>
      <c r="F690" s="133"/>
      <c r="G690" s="181"/>
      <c r="H690" s="133"/>
      <c r="I690" s="133"/>
      <c r="J690" s="133"/>
      <c r="K690" s="131"/>
      <c r="L690" s="30"/>
      <c r="M690" s="129"/>
      <c r="N690" s="30"/>
      <c r="O690" s="127"/>
      <c r="P690" s="28"/>
      <c r="Q690" s="33"/>
      <c r="R690" s="60"/>
    </row>
    <row r="691" spans="1:18" ht="15" x14ac:dyDescent="0.2">
      <c r="A691" s="128"/>
      <c r="B691" s="128"/>
      <c r="C691" s="128"/>
      <c r="D691" s="28"/>
      <c r="E691" s="134"/>
      <c r="F691" s="134"/>
      <c r="G691" s="182"/>
      <c r="H691" s="134"/>
      <c r="I691" s="134"/>
      <c r="J691" s="134"/>
      <c r="K691" s="132"/>
      <c r="L691" s="30"/>
      <c r="M691" s="130"/>
      <c r="N691" s="30"/>
      <c r="O691" s="128"/>
      <c r="P691" s="28"/>
      <c r="Q691" s="33"/>
      <c r="R691" s="60"/>
    </row>
    <row r="692" spans="1:18" ht="15" customHeight="1" x14ac:dyDescent="0.2">
      <c r="A692" s="127" t="s">
        <v>1611</v>
      </c>
      <c r="B692" s="127"/>
      <c r="C692" s="127"/>
      <c r="D692" s="28"/>
      <c r="E692" s="133"/>
      <c r="F692" s="133"/>
      <c r="G692" s="181"/>
      <c r="H692" s="133"/>
      <c r="I692" s="133"/>
      <c r="J692" s="133"/>
      <c r="K692" s="131"/>
      <c r="L692" s="30"/>
      <c r="M692" s="129"/>
      <c r="N692" s="30"/>
      <c r="O692" s="127"/>
      <c r="P692" s="28"/>
      <c r="Q692" s="33"/>
      <c r="R692" s="60"/>
    </row>
    <row r="693" spans="1:18" ht="15" x14ac:dyDescent="0.2">
      <c r="A693" s="128"/>
      <c r="B693" s="128"/>
      <c r="C693" s="128"/>
      <c r="D693" s="28"/>
      <c r="E693" s="134"/>
      <c r="F693" s="134"/>
      <c r="G693" s="182"/>
      <c r="H693" s="134"/>
      <c r="I693" s="134"/>
      <c r="J693" s="134"/>
      <c r="K693" s="132"/>
      <c r="L693" s="30"/>
      <c r="M693" s="130"/>
      <c r="N693" s="30"/>
      <c r="O693" s="128"/>
      <c r="P693" s="28"/>
      <c r="Q693" s="33"/>
      <c r="R693" s="60"/>
    </row>
    <row r="694" spans="1:18" ht="15" customHeight="1" x14ac:dyDescent="0.2">
      <c r="A694" s="127" t="s">
        <v>1612</v>
      </c>
      <c r="B694" s="127"/>
      <c r="C694" s="127"/>
      <c r="D694" s="28"/>
      <c r="E694" s="133"/>
      <c r="F694" s="133"/>
      <c r="G694" s="181"/>
      <c r="H694" s="133"/>
      <c r="I694" s="133"/>
      <c r="J694" s="133"/>
      <c r="K694" s="131"/>
      <c r="L694" s="30"/>
      <c r="M694" s="129"/>
      <c r="N694" s="30"/>
      <c r="O694" s="127"/>
      <c r="P694" s="28"/>
      <c r="Q694" s="33"/>
      <c r="R694" s="60"/>
    </row>
    <row r="695" spans="1:18" ht="15" x14ac:dyDescent="0.2">
      <c r="A695" s="128"/>
      <c r="B695" s="128"/>
      <c r="C695" s="128"/>
      <c r="D695" s="28"/>
      <c r="E695" s="134"/>
      <c r="F695" s="134"/>
      <c r="G695" s="182"/>
      <c r="H695" s="134"/>
      <c r="I695" s="134"/>
      <c r="J695" s="134"/>
      <c r="K695" s="132"/>
      <c r="L695" s="30"/>
      <c r="M695" s="130"/>
      <c r="N695" s="30"/>
      <c r="O695" s="128"/>
      <c r="P695" s="28"/>
      <c r="Q695" s="33"/>
      <c r="R695" s="60"/>
    </row>
    <row r="696" spans="1:18" ht="15" customHeight="1" x14ac:dyDescent="0.2">
      <c r="A696" s="127" t="s">
        <v>1613</v>
      </c>
      <c r="B696" s="127"/>
      <c r="C696" s="127"/>
      <c r="D696" s="28"/>
      <c r="E696" s="133"/>
      <c r="F696" s="133"/>
      <c r="G696" s="179"/>
      <c r="H696" s="133"/>
      <c r="I696" s="133"/>
      <c r="J696" s="133"/>
      <c r="K696" s="131"/>
      <c r="L696" s="30"/>
      <c r="M696" s="129"/>
      <c r="N696" s="30"/>
      <c r="O696" s="127"/>
      <c r="P696" s="28"/>
      <c r="Q696" s="33"/>
      <c r="R696" s="60"/>
    </row>
    <row r="697" spans="1:18" ht="15" x14ac:dyDescent="0.2">
      <c r="A697" s="128"/>
      <c r="B697" s="128"/>
      <c r="C697" s="128"/>
      <c r="D697" s="28"/>
      <c r="E697" s="134"/>
      <c r="F697" s="134"/>
      <c r="G697" s="180"/>
      <c r="H697" s="134"/>
      <c r="I697" s="134"/>
      <c r="J697" s="134"/>
      <c r="K697" s="132"/>
      <c r="L697" s="30"/>
      <c r="M697" s="130"/>
      <c r="N697" s="30"/>
      <c r="O697" s="128"/>
      <c r="P697" s="28"/>
      <c r="Q697" s="33"/>
      <c r="R697" s="60"/>
    </row>
    <row r="698" spans="1:18" ht="15" customHeight="1" x14ac:dyDescent="0.2">
      <c r="A698" s="127" t="s">
        <v>1614</v>
      </c>
      <c r="B698" s="127"/>
      <c r="C698" s="127"/>
      <c r="D698" s="28"/>
      <c r="E698" s="133"/>
      <c r="F698" s="133"/>
      <c r="G698" s="179"/>
      <c r="H698" s="133"/>
      <c r="I698" s="133"/>
      <c r="J698" s="133"/>
      <c r="K698" s="131"/>
      <c r="L698" s="30"/>
      <c r="M698" s="129"/>
      <c r="N698" s="30"/>
      <c r="O698" s="127"/>
      <c r="P698" s="28"/>
      <c r="Q698" s="33"/>
      <c r="R698" s="60"/>
    </row>
    <row r="699" spans="1:18" ht="15" x14ac:dyDescent="0.2">
      <c r="A699" s="128"/>
      <c r="B699" s="128"/>
      <c r="C699" s="128"/>
      <c r="D699" s="28"/>
      <c r="E699" s="134"/>
      <c r="F699" s="134"/>
      <c r="G699" s="180"/>
      <c r="H699" s="134"/>
      <c r="I699" s="134"/>
      <c r="J699" s="134"/>
      <c r="K699" s="132"/>
      <c r="L699" s="30"/>
      <c r="M699" s="130"/>
      <c r="N699" s="30"/>
      <c r="O699" s="128"/>
      <c r="P699" s="28"/>
      <c r="Q699" s="33"/>
      <c r="R699" s="60"/>
    </row>
    <row r="700" spans="1:18" ht="15" customHeight="1" x14ac:dyDescent="0.2">
      <c r="A700" s="127" t="s">
        <v>1615</v>
      </c>
      <c r="B700" s="127"/>
      <c r="C700" s="127"/>
      <c r="D700" s="28"/>
      <c r="E700" s="133"/>
      <c r="F700" s="133"/>
      <c r="G700" s="181"/>
      <c r="H700" s="133"/>
      <c r="I700" s="133"/>
      <c r="J700" s="133"/>
      <c r="K700" s="131"/>
      <c r="L700" s="30"/>
      <c r="M700" s="129"/>
      <c r="N700" s="30"/>
      <c r="O700" s="127"/>
      <c r="P700" s="28"/>
      <c r="Q700" s="33"/>
      <c r="R700" s="60"/>
    </row>
    <row r="701" spans="1:18" ht="15" x14ac:dyDescent="0.2">
      <c r="A701" s="128"/>
      <c r="B701" s="128"/>
      <c r="C701" s="128"/>
      <c r="D701" s="28"/>
      <c r="E701" s="134"/>
      <c r="F701" s="134"/>
      <c r="G701" s="182"/>
      <c r="H701" s="134"/>
      <c r="I701" s="134"/>
      <c r="J701" s="134"/>
      <c r="K701" s="132"/>
      <c r="L701" s="30"/>
      <c r="M701" s="130"/>
      <c r="N701" s="30"/>
      <c r="O701" s="128"/>
      <c r="P701" s="28"/>
      <c r="Q701" s="33"/>
      <c r="R701" s="60"/>
    </row>
    <row r="702" spans="1:18" ht="15" customHeight="1" x14ac:dyDescent="0.2">
      <c r="A702" s="127" t="s">
        <v>1616</v>
      </c>
      <c r="B702" s="127"/>
      <c r="C702" s="127"/>
      <c r="D702" s="28"/>
      <c r="E702" s="133"/>
      <c r="F702" s="133"/>
      <c r="G702" s="181"/>
      <c r="H702" s="133"/>
      <c r="I702" s="133"/>
      <c r="J702" s="133"/>
      <c r="K702" s="131"/>
      <c r="L702" s="30"/>
      <c r="M702" s="129"/>
      <c r="N702" s="30"/>
      <c r="O702" s="127"/>
      <c r="P702" s="28"/>
      <c r="Q702" s="33"/>
      <c r="R702" s="60"/>
    </row>
    <row r="703" spans="1:18" ht="15" x14ac:dyDescent="0.2">
      <c r="A703" s="128"/>
      <c r="B703" s="128"/>
      <c r="C703" s="128"/>
      <c r="D703" s="28"/>
      <c r="E703" s="134"/>
      <c r="F703" s="134"/>
      <c r="G703" s="182"/>
      <c r="H703" s="134"/>
      <c r="I703" s="134"/>
      <c r="J703" s="134"/>
      <c r="K703" s="132"/>
      <c r="L703" s="30"/>
      <c r="M703" s="130"/>
      <c r="N703" s="30"/>
      <c r="O703" s="128"/>
      <c r="P703" s="28"/>
      <c r="Q703" s="33"/>
      <c r="R703" s="60"/>
    </row>
    <row r="704" spans="1:18" ht="15" customHeight="1" x14ac:dyDescent="0.2">
      <c r="A704" s="127" t="s">
        <v>1617</v>
      </c>
      <c r="B704" s="127"/>
      <c r="C704" s="127"/>
      <c r="D704" s="28"/>
      <c r="E704" s="133"/>
      <c r="F704" s="133"/>
      <c r="G704" s="181"/>
      <c r="H704" s="133"/>
      <c r="I704" s="133"/>
      <c r="J704" s="133"/>
      <c r="K704" s="131"/>
      <c r="L704" s="30"/>
      <c r="M704" s="129"/>
      <c r="N704" s="30"/>
      <c r="O704" s="127"/>
      <c r="P704" s="28"/>
      <c r="Q704" s="33"/>
      <c r="R704" s="60"/>
    </row>
    <row r="705" spans="1:18" ht="15" x14ac:dyDescent="0.2">
      <c r="A705" s="128"/>
      <c r="B705" s="128"/>
      <c r="C705" s="128"/>
      <c r="D705" s="28"/>
      <c r="E705" s="134"/>
      <c r="F705" s="134"/>
      <c r="G705" s="182"/>
      <c r="H705" s="134"/>
      <c r="I705" s="134"/>
      <c r="J705" s="134"/>
      <c r="K705" s="132"/>
      <c r="L705" s="30"/>
      <c r="M705" s="130"/>
      <c r="N705" s="30"/>
      <c r="O705" s="128"/>
      <c r="P705" s="28"/>
      <c r="Q705" s="33"/>
      <c r="R705" s="60"/>
    </row>
    <row r="706" spans="1:18" ht="15" customHeight="1" x14ac:dyDescent="0.2">
      <c r="A706" s="127" t="s">
        <v>1618</v>
      </c>
      <c r="B706" s="127"/>
      <c r="C706" s="127"/>
      <c r="D706" s="28"/>
      <c r="E706" s="133"/>
      <c r="F706" s="133"/>
      <c r="G706" s="181"/>
      <c r="H706" s="133"/>
      <c r="I706" s="133"/>
      <c r="J706" s="133"/>
      <c r="K706" s="131"/>
      <c r="L706" s="30"/>
      <c r="M706" s="129"/>
      <c r="N706" s="30"/>
      <c r="O706" s="127"/>
      <c r="P706" s="28"/>
      <c r="Q706" s="33"/>
      <c r="R706" s="60"/>
    </row>
    <row r="707" spans="1:18" ht="15" x14ac:dyDescent="0.2">
      <c r="A707" s="128"/>
      <c r="B707" s="128"/>
      <c r="C707" s="128"/>
      <c r="D707" s="28"/>
      <c r="E707" s="134"/>
      <c r="F707" s="134"/>
      <c r="G707" s="182"/>
      <c r="H707" s="134"/>
      <c r="I707" s="134"/>
      <c r="J707" s="134"/>
      <c r="K707" s="132"/>
      <c r="L707" s="30"/>
      <c r="M707" s="130"/>
      <c r="N707" s="30"/>
      <c r="O707" s="128"/>
      <c r="P707" s="28"/>
      <c r="Q707" s="33"/>
      <c r="R707" s="60"/>
    </row>
    <row r="708" spans="1:18" ht="15" customHeight="1" x14ac:dyDescent="0.2">
      <c r="A708" s="127" t="s">
        <v>1619</v>
      </c>
      <c r="B708" s="127"/>
      <c r="C708" s="127"/>
      <c r="D708" s="28"/>
      <c r="E708" s="133"/>
      <c r="F708" s="133"/>
      <c r="G708" s="181"/>
      <c r="H708" s="133"/>
      <c r="I708" s="133"/>
      <c r="J708" s="133"/>
      <c r="K708" s="131"/>
      <c r="L708" s="30"/>
      <c r="M708" s="129"/>
      <c r="N708" s="30"/>
      <c r="O708" s="127"/>
      <c r="P708" s="28"/>
      <c r="Q708" s="33"/>
      <c r="R708" s="60"/>
    </row>
    <row r="709" spans="1:18" ht="15" x14ac:dyDescent="0.2">
      <c r="A709" s="128"/>
      <c r="B709" s="128"/>
      <c r="C709" s="128"/>
      <c r="D709" s="28"/>
      <c r="E709" s="134"/>
      <c r="F709" s="134"/>
      <c r="G709" s="182"/>
      <c r="H709" s="134"/>
      <c r="I709" s="134"/>
      <c r="J709" s="134"/>
      <c r="K709" s="132"/>
      <c r="L709" s="30"/>
      <c r="M709" s="130"/>
      <c r="N709" s="30"/>
      <c r="O709" s="128"/>
      <c r="P709" s="28"/>
      <c r="Q709" s="33"/>
      <c r="R709" s="60"/>
    </row>
    <row r="710" spans="1:18" ht="15" customHeight="1" x14ac:dyDescent="0.2">
      <c r="A710" s="127" t="s">
        <v>1620</v>
      </c>
      <c r="B710" s="127"/>
      <c r="C710" s="127"/>
      <c r="D710" s="28"/>
      <c r="E710" s="133"/>
      <c r="F710" s="133"/>
      <c r="G710" s="181"/>
      <c r="H710" s="133"/>
      <c r="I710" s="133"/>
      <c r="J710" s="133"/>
      <c r="K710" s="131"/>
      <c r="L710" s="30"/>
      <c r="M710" s="129"/>
      <c r="N710" s="30"/>
      <c r="O710" s="127"/>
      <c r="P710" s="28"/>
      <c r="Q710" s="33"/>
      <c r="R710" s="60"/>
    </row>
    <row r="711" spans="1:18" ht="15" x14ac:dyDescent="0.2">
      <c r="A711" s="128"/>
      <c r="B711" s="128"/>
      <c r="C711" s="128"/>
      <c r="D711" s="28"/>
      <c r="E711" s="134"/>
      <c r="F711" s="134"/>
      <c r="G711" s="182"/>
      <c r="H711" s="134"/>
      <c r="I711" s="134"/>
      <c r="J711" s="134"/>
      <c r="K711" s="132"/>
      <c r="L711" s="30"/>
      <c r="M711" s="130"/>
      <c r="N711" s="30"/>
      <c r="O711" s="128"/>
      <c r="P711" s="28"/>
      <c r="Q711" s="33"/>
      <c r="R711" s="60"/>
    </row>
    <row r="712" spans="1:18" ht="15" customHeight="1" x14ac:dyDescent="0.2">
      <c r="A712" s="127" t="s">
        <v>1621</v>
      </c>
      <c r="B712" s="127"/>
      <c r="C712" s="127"/>
      <c r="D712" s="28"/>
      <c r="E712" s="133"/>
      <c r="F712" s="133"/>
      <c r="G712" s="181"/>
      <c r="H712" s="133"/>
      <c r="I712" s="133"/>
      <c r="J712" s="133"/>
      <c r="K712" s="131"/>
      <c r="L712" s="30"/>
      <c r="M712" s="129"/>
      <c r="N712" s="30"/>
      <c r="O712" s="127"/>
      <c r="P712" s="28"/>
      <c r="Q712" s="33"/>
      <c r="R712" s="60"/>
    </row>
    <row r="713" spans="1:18" ht="15" x14ac:dyDescent="0.2">
      <c r="A713" s="128"/>
      <c r="B713" s="128"/>
      <c r="C713" s="128"/>
      <c r="D713" s="28"/>
      <c r="E713" s="134"/>
      <c r="F713" s="134"/>
      <c r="G713" s="182"/>
      <c r="H713" s="134"/>
      <c r="I713" s="134"/>
      <c r="J713" s="134"/>
      <c r="K713" s="132"/>
      <c r="L713" s="30"/>
      <c r="M713" s="130"/>
      <c r="N713" s="30"/>
      <c r="O713" s="128"/>
      <c r="P713" s="28"/>
      <c r="Q713" s="33"/>
      <c r="R713" s="60"/>
    </row>
    <row r="714" spans="1:18" ht="15" customHeight="1" x14ac:dyDescent="0.2">
      <c r="A714" s="127" t="s">
        <v>1622</v>
      </c>
      <c r="B714" s="127"/>
      <c r="C714" s="127"/>
      <c r="D714" s="28"/>
      <c r="E714" s="133"/>
      <c r="F714" s="133"/>
      <c r="G714" s="181"/>
      <c r="H714" s="133"/>
      <c r="I714" s="133"/>
      <c r="J714" s="133"/>
      <c r="K714" s="131"/>
      <c r="L714" s="30"/>
      <c r="M714" s="129"/>
      <c r="N714" s="30"/>
      <c r="O714" s="127"/>
      <c r="P714" s="28"/>
      <c r="Q714" s="33"/>
      <c r="R714" s="60"/>
    </row>
    <row r="715" spans="1:18" ht="15" x14ac:dyDescent="0.2">
      <c r="A715" s="128"/>
      <c r="B715" s="128"/>
      <c r="C715" s="128"/>
      <c r="D715" s="28"/>
      <c r="E715" s="134"/>
      <c r="F715" s="134"/>
      <c r="G715" s="182"/>
      <c r="H715" s="134"/>
      <c r="I715" s="134"/>
      <c r="J715" s="134"/>
      <c r="K715" s="132"/>
      <c r="L715" s="30"/>
      <c r="M715" s="130"/>
      <c r="N715" s="30"/>
      <c r="O715" s="128"/>
      <c r="P715" s="28"/>
      <c r="Q715" s="33"/>
      <c r="R715" s="60"/>
    </row>
    <row r="716" spans="1:18" ht="15" customHeight="1" x14ac:dyDescent="0.2">
      <c r="A716" s="127" t="s">
        <v>1623</v>
      </c>
      <c r="B716" s="127"/>
      <c r="C716" s="127"/>
      <c r="D716" s="28"/>
      <c r="E716" s="133"/>
      <c r="F716" s="133"/>
      <c r="G716" s="181"/>
      <c r="H716" s="133"/>
      <c r="I716" s="133"/>
      <c r="J716" s="133"/>
      <c r="K716" s="131"/>
      <c r="L716" s="30"/>
      <c r="M716" s="129"/>
      <c r="N716" s="30"/>
      <c r="O716" s="127"/>
      <c r="P716" s="28"/>
      <c r="Q716" s="33"/>
      <c r="R716" s="60"/>
    </row>
    <row r="717" spans="1:18" ht="15" x14ac:dyDescent="0.2">
      <c r="A717" s="128"/>
      <c r="B717" s="128"/>
      <c r="C717" s="128"/>
      <c r="D717" s="28"/>
      <c r="E717" s="134"/>
      <c r="F717" s="134"/>
      <c r="G717" s="182"/>
      <c r="H717" s="134"/>
      <c r="I717" s="134"/>
      <c r="J717" s="134"/>
      <c r="K717" s="132"/>
      <c r="L717" s="30"/>
      <c r="M717" s="130"/>
      <c r="N717" s="30"/>
      <c r="O717" s="128"/>
      <c r="P717" s="28"/>
      <c r="Q717" s="33"/>
      <c r="R717" s="60"/>
    </row>
    <row r="718" spans="1:18" ht="15" customHeight="1" x14ac:dyDescent="0.2">
      <c r="A718" s="127" t="s">
        <v>1624</v>
      </c>
      <c r="B718" s="127"/>
      <c r="C718" s="127"/>
      <c r="D718" s="28"/>
      <c r="E718" s="133"/>
      <c r="F718" s="133"/>
      <c r="G718" s="181"/>
      <c r="H718" s="133"/>
      <c r="I718" s="133"/>
      <c r="J718" s="133"/>
      <c r="K718" s="131"/>
      <c r="L718" s="30"/>
      <c r="M718" s="129"/>
      <c r="N718" s="30"/>
      <c r="O718" s="127"/>
      <c r="P718" s="28"/>
      <c r="Q718" s="33"/>
      <c r="R718" s="60"/>
    </row>
    <row r="719" spans="1:18" ht="15" x14ac:dyDescent="0.2">
      <c r="A719" s="128"/>
      <c r="B719" s="128"/>
      <c r="C719" s="128"/>
      <c r="D719" s="28"/>
      <c r="E719" s="134"/>
      <c r="F719" s="134"/>
      <c r="G719" s="182"/>
      <c r="H719" s="134"/>
      <c r="I719" s="134"/>
      <c r="J719" s="134"/>
      <c r="K719" s="132"/>
      <c r="L719" s="30"/>
      <c r="M719" s="130"/>
      <c r="N719" s="30"/>
      <c r="O719" s="128"/>
      <c r="P719" s="28"/>
      <c r="Q719" s="33"/>
      <c r="R719" s="60"/>
    </row>
    <row r="720" spans="1:18" ht="15" customHeight="1" x14ac:dyDescent="0.2">
      <c r="A720" s="127" t="s">
        <v>1625</v>
      </c>
      <c r="B720" s="127"/>
      <c r="C720" s="127"/>
      <c r="D720" s="28"/>
      <c r="E720" s="133"/>
      <c r="F720" s="133"/>
      <c r="G720" s="181"/>
      <c r="H720" s="133"/>
      <c r="I720" s="133"/>
      <c r="J720" s="133"/>
      <c r="K720" s="131"/>
      <c r="L720" s="30"/>
      <c r="M720" s="129"/>
      <c r="N720" s="30"/>
      <c r="O720" s="127"/>
      <c r="P720" s="28"/>
      <c r="Q720" s="33"/>
      <c r="R720" s="60"/>
    </row>
    <row r="721" spans="1:18" ht="15" x14ac:dyDescent="0.2">
      <c r="A721" s="128"/>
      <c r="B721" s="128"/>
      <c r="C721" s="128"/>
      <c r="D721" s="28"/>
      <c r="E721" s="134"/>
      <c r="F721" s="134"/>
      <c r="G721" s="182"/>
      <c r="H721" s="134"/>
      <c r="I721" s="134"/>
      <c r="J721" s="134"/>
      <c r="K721" s="132"/>
      <c r="L721" s="30"/>
      <c r="M721" s="130"/>
      <c r="N721" s="30"/>
      <c r="O721" s="128"/>
      <c r="P721" s="28"/>
      <c r="Q721" s="33"/>
      <c r="R721" s="60"/>
    </row>
    <row r="722" spans="1:18" ht="15" customHeight="1" x14ac:dyDescent="0.2">
      <c r="A722" s="127" t="s">
        <v>1626</v>
      </c>
      <c r="B722" s="127"/>
      <c r="C722" s="127"/>
      <c r="D722" s="28"/>
      <c r="E722" s="133"/>
      <c r="F722" s="133"/>
      <c r="G722" s="181"/>
      <c r="H722" s="133"/>
      <c r="I722" s="133"/>
      <c r="J722" s="133"/>
      <c r="K722" s="131"/>
      <c r="L722" s="30"/>
      <c r="M722" s="129"/>
      <c r="N722" s="30"/>
      <c r="O722" s="127"/>
      <c r="P722" s="28"/>
      <c r="Q722" s="33"/>
      <c r="R722" s="60"/>
    </row>
    <row r="723" spans="1:18" ht="15" x14ac:dyDescent="0.2">
      <c r="A723" s="128"/>
      <c r="B723" s="128"/>
      <c r="C723" s="128"/>
      <c r="D723" s="28"/>
      <c r="E723" s="134"/>
      <c r="F723" s="134"/>
      <c r="G723" s="182"/>
      <c r="H723" s="134"/>
      <c r="I723" s="134"/>
      <c r="J723" s="134"/>
      <c r="K723" s="132"/>
      <c r="L723" s="30"/>
      <c r="M723" s="130"/>
      <c r="N723" s="30"/>
      <c r="O723" s="128"/>
      <c r="P723" s="28"/>
      <c r="Q723" s="33"/>
      <c r="R723" s="60"/>
    </row>
    <row r="724" spans="1:18" ht="15" customHeight="1" x14ac:dyDescent="0.2">
      <c r="A724" s="127" t="s">
        <v>1627</v>
      </c>
      <c r="B724" s="127"/>
      <c r="C724" s="127"/>
      <c r="D724" s="28"/>
      <c r="E724" s="133"/>
      <c r="F724" s="133"/>
      <c r="G724" s="181"/>
      <c r="H724" s="133"/>
      <c r="I724" s="133"/>
      <c r="J724" s="133"/>
      <c r="K724" s="131"/>
      <c r="L724" s="30"/>
      <c r="M724" s="129"/>
      <c r="N724" s="30"/>
      <c r="O724" s="127"/>
      <c r="P724" s="28"/>
      <c r="Q724" s="33"/>
      <c r="R724" s="60"/>
    </row>
    <row r="725" spans="1:18" ht="15" x14ac:dyDescent="0.2">
      <c r="A725" s="128"/>
      <c r="B725" s="128"/>
      <c r="C725" s="128"/>
      <c r="D725" s="28"/>
      <c r="E725" s="134"/>
      <c r="F725" s="134"/>
      <c r="G725" s="182"/>
      <c r="H725" s="134"/>
      <c r="I725" s="134"/>
      <c r="J725" s="134"/>
      <c r="K725" s="132"/>
      <c r="L725" s="30"/>
      <c r="M725" s="130"/>
      <c r="N725" s="30"/>
      <c r="O725" s="128"/>
      <c r="P725" s="28"/>
      <c r="Q725" s="33"/>
      <c r="R725" s="60"/>
    </row>
    <row r="726" spans="1:18" ht="15" customHeight="1" x14ac:dyDescent="0.2">
      <c r="A726" s="127" t="s">
        <v>1628</v>
      </c>
      <c r="B726" s="127"/>
      <c r="C726" s="127"/>
      <c r="D726" s="28"/>
      <c r="E726" s="133"/>
      <c r="F726" s="133"/>
      <c r="G726" s="181"/>
      <c r="H726" s="133"/>
      <c r="I726" s="133"/>
      <c r="J726" s="133"/>
      <c r="K726" s="131"/>
      <c r="L726" s="30"/>
      <c r="M726" s="129"/>
      <c r="N726" s="30"/>
      <c r="O726" s="127"/>
      <c r="P726" s="28"/>
      <c r="Q726" s="33"/>
      <c r="R726" s="60"/>
    </row>
    <row r="727" spans="1:18" ht="15" x14ac:dyDescent="0.2">
      <c r="A727" s="128"/>
      <c r="B727" s="128"/>
      <c r="C727" s="128"/>
      <c r="D727" s="28"/>
      <c r="E727" s="134"/>
      <c r="F727" s="134"/>
      <c r="G727" s="182"/>
      <c r="H727" s="134"/>
      <c r="I727" s="134"/>
      <c r="J727" s="134"/>
      <c r="K727" s="132"/>
      <c r="L727" s="30"/>
      <c r="M727" s="130"/>
      <c r="N727" s="30"/>
      <c r="O727" s="128"/>
      <c r="P727" s="28"/>
      <c r="Q727" s="33"/>
      <c r="R727" s="60"/>
    </row>
    <row r="728" spans="1:18" ht="15" customHeight="1" x14ac:dyDescent="0.2">
      <c r="A728" s="127" t="s">
        <v>1629</v>
      </c>
      <c r="B728" s="127"/>
      <c r="C728" s="127"/>
      <c r="D728" s="28"/>
      <c r="E728" s="133"/>
      <c r="F728" s="133"/>
      <c r="G728" s="179"/>
      <c r="H728" s="133"/>
      <c r="I728" s="133"/>
      <c r="J728" s="133"/>
      <c r="K728" s="131"/>
      <c r="L728" s="30"/>
      <c r="M728" s="129"/>
      <c r="N728" s="30"/>
      <c r="O728" s="127"/>
      <c r="P728" s="28"/>
      <c r="Q728" s="33"/>
      <c r="R728" s="60"/>
    </row>
    <row r="729" spans="1:18" ht="15" x14ac:dyDescent="0.2">
      <c r="A729" s="128"/>
      <c r="B729" s="128"/>
      <c r="C729" s="128"/>
      <c r="D729" s="28"/>
      <c r="E729" s="134"/>
      <c r="F729" s="134"/>
      <c r="G729" s="180"/>
      <c r="H729" s="134"/>
      <c r="I729" s="134"/>
      <c r="J729" s="134"/>
      <c r="K729" s="132"/>
      <c r="L729" s="30"/>
      <c r="M729" s="130"/>
      <c r="N729" s="30"/>
      <c r="O729" s="128"/>
      <c r="P729" s="28"/>
      <c r="Q729" s="33"/>
      <c r="R729" s="60"/>
    </row>
    <row r="730" spans="1:18" ht="15" customHeight="1" x14ac:dyDescent="0.2">
      <c r="A730" s="127" t="s">
        <v>1630</v>
      </c>
      <c r="B730" s="127"/>
      <c r="C730" s="127"/>
      <c r="D730" s="28"/>
      <c r="E730" s="133"/>
      <c r="F730" s="133"/>
      <c r="G730" s="181"/>
      <c r="H730" s="133"/>
      <c r="I730" s="133"/>
      <c r="J730" s="133"/>
      <c r="K730" s="131"/>
      <c r="L730" s="30"/>
      <c r="M730" s="129"/>
      <c r="N730" s="30"/>
      <c r="O730" s="127"/>
      <c r="P730" s="28"/>
      <c r="Q730" s="33"/>
      <c r="R730" s="60"/>
    </row>
    <row r="731" spans="1:18" ht="15" x14ac:dyDescent="0.2">
      <c r="A731" s="128"/>
      <c r="B731" s="128"/>
      <c r="C731" s="128"/>
      <c r="D731" s="28"/>
      <c r="E731" s="134"/>
      <c r="F731" s="134"/>
      <c r="G731" s="182"/>
      <c r="H731" s="134"/>
      <c r="I731" s="134"/>
      <c r="J731" s="134"/>
      <c r="K731" s="132"/>
      <c r="L731" s="30"/>
      <c r="M731" s="130"/>
      <c r="N731" s="30"/>
      <c r="O731" s="128"/>
      <c r="P731" s="28"/>
      <c r="Q731" s="33"/>
      <c r="R731" s="60"/>
    </row>
    <row r="732" spans="1:18" ht="15" customHeight="1" x14ac:dyDescent="0.2">
      <c r="A732" s="127" t="s">
        <v>1631</v>
      </c>
      <c r="B732" s="127"/>
      <c r="C732" s="127"/>
      <c r="D732" s="28"/>
      <c r="E732" s="133"/>
      <c r="F732" s="133"/>
      <c r="G732" s="181"/>
      <c r="H732" s="133"/>
      <c r="I732" s="133"/>
      <c r="J732" s="133"/>
      <c r="K732" s="131"/>
      <c r="L732" s="30"/>
      <c r="M732" s="129"/>
      <c r="N732" s="30"/>
      <c r="O732" s="127"/>
      <c r="P732" s="28"/>
      <c r="Q732" s="33"/>
      <c r="R732" s="60"/>
    </row>
    <row r="733" spans="1:18" ht="15" x14ac:dyDescent="0.2">
      <c r="A733" s="128"/>
      <c r="B733" s="128"/>
      <c r="C733" s="128"/>
      <c r="D733" s="28"/>
      <c r="E733" s="134"/>
      <c r="F733" s="134"/>
      <c r="G733" s="182"/>
      <c r="H733" s="134"/>
      <c r="I733" s="134"/>
      <c r="J733" s="134"/>
      <c r="K733" s="132"/>
      <c r="L733" s="30"/>
      <c r="M733" s="130"/>
      <c r="N733" s="30"/>
      <c r="O733" s="128"/>
      <c r="P733" s="28"/>
      <c r="Q733" s="33"/>
      <c r="R733" s="60"/>
    </row>
    <row r="734" spans="1:18" ht="15" customHeight="1" x14ac:dyDescent="0.2">
      <c r="A734" s="127" t="s">
        <v>1632</v>
      </c>
      <c r="B734" s="127"/>
      <c r="C734" s="127"/>
      <c r="D734" s="28"/>
      <c r="E734" s="133"/>
      <c r="F734" s="133"/>
      <c r="G734" s="181"/>
      <c r="H734" s="133"/>
      <c r="I734" s="133"/>
      <c r="J734" s="133"/>
      <c r="K734" s="131"/>
      <c r="L734" s="30"/>
      <c r="M734" s="129"/>
      <c r="N734" s="30"/>
      <c r="O734" s="127"/>
      <c r="P734" s="28"/>
      <c r="Q734" s="33"/>
      <c r="R734" s="60"/>
    </row>
    <row r="735" spans="1:18" ht="15" x14ac:dyDescent="0.2">
      <c r="A735" s="128"/>
      <c r="B735" s="128"/>
      <c r="C735" s="128"/>
      <c r="D735" s="28"/>
      <c r="E735" s="134"/>
      <c r="F735" s="134"/>
      <c r="G735" s="182"/>
      <c r="H735" s="134"/>
      <c r="I735" s="134"/>
      <c r="J735" s="134"/>
      <c r="K735" s="132"/>
      <c r="L735" s="30"/>
      <c r="M735" s="130"/>
      <c r="N735" s="30"/>
      <c r="O735" s="128"/>
      <c r="P735" s="28"/>
      <c r="Q735" s="33"/>
      <c r="R735" s="60"/>
    </row>
    <row r="736" spans="1:18" ht="15" customHeight="1" x14ac:dyDescent="0.2">
      <c r="A736" s="127" t="s">
        <v>1633</v>
      </c>
      <c r="B736" s="127"/>
      <c r="C736" s="127"/>
      <c r="D736" s="28"/>
      <c r="E736" s="133"/>
      <c r="F736" s="133"/>
      <c r="G736" s="179"/>
      <c r="H736" s="133"/>
      <c r="I736" s="133"/>
      <c r="J736" s="133"/>
      <c r="K736" s="131"/>
      <c r="L736" s="30"/>
      <c r="M736" s="129"/>
      <c r="N736" s="30"/>
      <c r="O736" s="127"/>
      <c r="P736" s="28"/>
      <c r="Q736" s="33"/>
      <c r="R736" s="60"/>
    </row>
    <row r="737" spans="1:18" ht="15" x14ac:dyDescent="0.2">
      <c r="A737" s="128"/>
      <c r="B737" s="128"/>
      <c r="C737" s="128"/>
      <c r="D737" s="28"/>
      <c r="E737" s="134"/>
      <c r="F737" s="134"/>
      <c r="G737" s="180"/>
      <c r="H737" s="134"/>
      <c r="I737" s="134"/>
      <c r="J737" s="134"/>
      <c r="K737" s="132"/>
      <c r="L737" s="30"/>
      <c r="M737" s="130"/>
      <c r="N737" s="30"/>
      <c r="O737" s="128"/>
      <c r="P737" s="28"/>
      <c r="Q737" s="33"/>
      <c r="R737" s="60"/>
    </row>
    <row r="738" spans="1:18" ht="15" customHeight="1" x14ac:dyDescent="0.2">
      <c r="A738" s="127" t="s">
        <v>1634</v>
      </c>
      <c r="B738" s="127"/>
      <c r="C738" s="127"/>
      <c r="D738" s="28"/>
      <c r="E738" s="133"/>
      <c r="F738" s="133"/>
      <c r="G738" s="179"/>
      <c r="H738" s="133"/>
      <c r="I738" s="133"/>
      <c r="J738" s="133"/>
      <c r="K738" s="131"/>
      <c r="L738" s="30"/>
      <c r="M738" s="129"/>
      <c r="N738" s="30"/>
      <c r="O738" s="127"/>
      <c r="P738" s="28"/>
      <c r="Q738" s="33"/>
      <c r="R738" s="60"/>
    </row>
    <row r="739" spans="1:18" ht="15" x14ac:dyDescent="0.2">
      <c r="A739" s="128"/>
      <c r="B739" s="128"/>
      <c r="C739" s="128"/>
      <c r="D739" s="28"/>
      <c r="E739" s="134"/>
      <c r="F739" s="134"/>
      <c r="G739" s="180"/>
      <c r="H739" s="134"/>
      <c r="I739" s="134"/>
      <c r="J739" s="134"/>
      <c r="K739" s="132"/>
      <c r="L739" s="30"/>
      <c r="M739" s="130"/>
      <c r="N739" s="30"/>
      <c r="O739" s="128"/>
      <c r="P739" s="28"/>
      <c r="Q739" s="33"/>
      <c r="R739" s="60"/>
    </row>
    <row r="740" spans="1:18" ht="15" customHeight="1" x14ac:dyDescent="0.2">
      <c r="A740" s="127" t="s">
        <v>1635</v>
      </c>
      <c r="B740" s="127"/>
      <c r="C740" s="127"/>
      <c r="D740" s="28"/>
      <c r="E740" s="133"/>
      <c r="F740" s="133"/>
      <c r="G740" s="179"/>
      <c r="H740" s="133"/>
      <c r="I740" s="133"/>
      <c r="J740" s="133"/>
      <c r="K740" s="131"/>
      <c r="L740" s="30"/>
      <c r="M740" s="129"/>
      <c r="N740" s="30"/>
      <c r="O740" s="127"/>
      <c r="P740" s="28"/>
      <c r="Q740" s="33"/>
      <c r="R740" s="60"/>
    </row>
    <row r="741" spans="1:18" ht="15" x14ac:dyDescent="0.2">
      <c r="A741" s="128"/>
      <c r="B741" s="128"/>
      <c r="C741" s="128"/>
      <c r="D741" s="28"/>
      <c r="E741" s="134"/>
      <c r="F741" s="134"/>
      <c r="G741" s="180"/>
      <c r="H741" s="134"/>
      <c r="I741" s="134"/>
      <c r="J741" s="134"/>
      <c r="K741" s="132"/>
      <c r="L741" s="30"/>
      <c r="M741" s="130"/>
      <c r="N741" s="30"/>
      <c r="O741" s="128"/>
      <c r="P741" s="28"/>
      <c r="Q741" s="33"/>
      <c r="R741" s="60"/>
    </row>
    <row r="742" spans="1:18" ht="15" customHeight="1" x14ac:dyDescent="0.2">
      <c r="A742" s="127" t="s">
        <v>1636</v>
      </c>
      <c r="B742" s="127"/>
      <c r="C742" s="127"/>
      <c r="D742" s="28"/>
      <c r="E742" s="133"/>
      <c r="F742" s="133"/>
      <c r="G742" s="179"/>
      <c r="H742" s="133"/>
      <c r="I742" s="133"/>
      <c r="J742" s="133"/>
      <c r="K742" s="131"/>
      <c r="L742" s="30"/>
      <c r="M742" s="129"/>
      <c r="N742" s="30"/>
      <c r="O742" s="127"/>
      <c r="P742" s="28"/>
      <c r="Q742" s="33"/>
      <c r="R742" s="60"/>
    </row>
    <row r="743" spans="1:18" ht="15" x14ac:dyDescent="0.2">
      <c r="A743" s="128"/>
      <c r="B743" s="128"/>
      <c r="C743" s="128"/>
      <c r="D743" s="28"/>
      <c r="E743" s="134"/>
      <c r="F743" s="134"/>
      <c r="G743" s="180"/>
      <c r="H743" s="134"/>
      <c r="I743" s="134"/>
      <c r="J743" s="134"/>
      <c r="K743" s="132"/>
      <c r="L743" s="30"/>
      <c r="M743" s="130"/>
      <c r="N743" s="30"/>
      <c r="O743" s="128"/>
      <c r="P743" s="28"/>
      <c r="Q743" s="33"/>
      <c r="R743" s="60"/>
    </row>
    <row r="744" spans="1:18" ht="15" customHeight="1" x14ac:dyDescent="0.2">
      <c r="A744" s="127" t="s">
        <v>1637</v>
      </c>
      <c r="B744" s="127"/>
      <c r="C744" s="127"/>
      <c r="D744" s="28"/>
      <c r="E744" s="133"/>
      <c r="F744" s="133"/>
      <c r="G744" s="179"/>
      <c r="H744" s="133"/>
      <c r="I744" s="133"/>
      <c r="J744" s="133"/>
      <c r="K744" s="131"/>
      <c r="L744" s="30"/>
      <c r="M744" s="129"/>
      <c r="N744" s="30"/>
      <c r="O744" s="127"/>
      <c r="P744" s="28"/>
      <c r="Q744" s="33"/>
      <c r="R744" s="60"/>
    </row>
    <row r="745" spans="1:18" ht="15" x14ac:dyDescent="0.2">
      <c r="A745" s="128"/>
      <c r="B745" s="128"/>
      <c r="C745" s="128"/>
      <c r="D745" s="28"/>
      <c r="E745" s="134"/>
      <c r="F745" s="134"/>
      <c r="G745" s="180"/>
      <c r="H745" s="134"/>
      <c r="I745" s="134"/>
      <c r="J745" s="134"/>
      <c r="K745" s="132"/>
      <c r="L745" s="30"/>
      <c r="M745" s="130"/>
      <c r="N745" s="30"/>
      <c r="O745" s="128"/>
      <c r="P745" s="28"/>
      <c r="Q745" s="33"/>
      <c r="R745" s="60"/>
    </row>
    <row r="746" spans="1:18" ht="15" customHeight="1" x14ac:dyDescent="0.2">
      <c r="A746" s="127" t="s">
        <v>1638</v>
      </c>
      <c r="B746" s="127"/>
      <c r="C746" s="127"/>
      <c r="D746" s="28"/>
      <c r="E746" s="133"/>
      <c r="F746" s="133"/>
      <c r="G746" s="179"/>
      <c r="H746" s="133"/>
      <c r="I746" s="133"/>
      <c r="J746" s="133"/>
      <c r="K746" s="131"/>
      <c r="L746" s="30"/>
      <c r="M746" s="129"/>
      <c r="N746" s="30"/>
      <c r="O746" s="127"/>
      <c r="P746" s="28"/>
      <c r="Q746" s="33"/>
      <c r="R746" s="60"/>
    </row>
    <row r="747" spans="1:18" ht="15" x14ac:dyDescent="0.2">
      <c r="A747" s="128"/>
      <c r="B747" s="128"/>
      <c r="C747" s="128"/>
      <c r="D747" s="28"/>
      <c r="E747" s="134"/>
      <c r="F747" s="134"/>
      <c r="G747" s="180"/>
      <c r="H747" s="134"/>
      <c r="I747" s="134"/>
      <c r="J747" s="134"/>
      <c r="K747" s="132"/>
      <c r="L747" s="30"/>
      <c r="M747" s="130"/>
      <c r="N747" s="30"/>
      <c r="O747" s="128"/>
      <c r="P747" s="28"/>
      <c r="Q747" s="33"/>
      <c r="R747" s="60"/>
    </row>
    <row r="748" spans="1:18" ht="15" customHeight="1" x14ac:dyDescent="0.2">
      <c r="A748" s="127" t="s">
        <v>1639</v>
      </c>
      <c r="B748" s="127"/>
      <c r="C748" s="127"/>
      <c r="D748" s="28"/>
      <c r="E748" s="133"/>
      <c r="F748" s="133"/>
      <c r="G748" s="181"/>
      <c r="H748" s="133"/>
      <c r="I748" s="133"/>
      <c r="J748" s="133"/>
      <c r="K748" s="131"/>
      <c r="L748" s="30"/>
      <c r="M748" s="129"/>
      <c r="N748" s="30"/>
      <c r="O748" s="127"/>
      <c r="P748" s="28"/>
      <c r="Q748" s="33"/>
      <c r="R748" s="60"/>
    </row>
    <row r="749" spans="1:18" ht="15" x14ac:dyDescent="0.2">
      <c r="A749" s="128"/>
      <c r="B749" s="128"/>
      <c r="C749" s="128"/>
      <c r="D749" s="28"/>
      <c r="E749" s="134"/>
      <c r="F749" s="134"/>
      <c r="G749" s="182"/>
      <c r="H749" s="134"/>
      <c r="I749" s="134"/>
      <c r="J749" s="134"/>
      <c r="K749" s="132"/>
      <c r="L749" s="30"/>
      <c r="M749" s="130"/>
      <c r="N749" s="30"/>
      <c r="O749" s="128"/>
      <c r="P749" s="28"/>
      <c r="Q749" s="33"/>
      <c r="R749" s="60"/>
    </row>
    <row r="750" spans="1:18" ht="15" customHeight="1" x14ac:dyDescent="0.2">
      <c r="A750" s="127" t="s">
        <v>1640</v>
      </c>
      <c r="B750" s="127"/>
      <c r="C750" s="127"/>
      <c r="D750" s="28"/>
      <c r="E750" s="133"/>
      <c r="F750" s="133"/>
      <c r="G750" s="181"/>
      <c r="H750" s="133"/>
      <c r="I750" s="133"/>
      <c r="J750" s="133"/>
      <c r="K750" s="131"/>
      <c r="L750" s="30"/>
      <c r="M750" s="129"/>
      <c r="N750" s="30"/>
      <c r="O750" s="127"/>
      <c r="P750" s="28"/>
      <c r="Q750" s="33"/>
      <c r="R750" s="60"/>
    </row>
    <row r="751" spans="1:18" ht="15" x14ac:dyDescent="0.2">
      <c r="A751" s="128"/>
      <c r="B751" s="128"/>
      <c r="C751" s="128"/>
      <c r="D751" s="28"/>
      <c r="E751" s="134"/>
      <c r="F751" s="134"/>
      <c r="G751" s="182"/>
      <c r="H751" s="134"/>
      <c r="I751" s="134"/>
      <c r="J751" s="134"/>
      <c r="K751" s="132"/>
      <c r="L751" s="30"/>
      <c r="M751" s="130"/>
      <c r="N751" s="30"/>
      <c r="O751" s="128"/>
      <c r="P751" s="28"/>
      <c r="Q751" s="33"/>
      <c r="R751" s="60"/>
    </row>
    <row r="752" spans="1:18" ht="15" customHeight="1" x14ac:dyDescent="0.2">
      <c r="A752" s="127" t="s">
        <v>1641</v>
      </c>
      <c r="B752" s="127"/>
      <c r="C752" s="127"/>
      <c r="D752" s="28"/>
      <c r="E752" s="133"/>
      <c r="F752" s="133"/>
      <c r="G752" s="181"/>
      <c r="H752" s="133"/>
      <c r="I752" s="133"/>
      <c r="J752" s="133"/>
      <c r="K752" s="131"/>
      <c r="L752" s="30"/>
      <c r="M752" s="129"/>
      <c r="N752" s="30"/>
      <c r="O752" s="127"/>
      <c r="P752" s="28"/>
      <c r="Q752" s="33"/>
      <c r="R752" s="60"/>
    </row>
    <row r="753" spans="1:18" ht="15" x14ac:dyDescent="0.2">
      <c r="A753" s="128"/>
      <c r="B753" s="128"/>
      <c r="C753" s="128"/>
      <c r="D753" s="28"/>
      <c r="E753" s="134"/>
      <c r="F753" s="134"/>
      <c r="G753" s="182"/>
      <c r="H753" s="134"/>
      <c r="I753" s="134"/>
      <c r="J753" s="134"/>
      <c r="K753" s="132"/>
      <c r="L753" s="30"/>
      <c r="M753" s="130"/>
      <c r="N753" s="30"/>
      <c r="O753" s="128"/>
      <c r="P753" s="28"/>
      <c r="Q753" s="33"/>
      <c r="R753" s="60"/>
    </row>
    <row r="754" spans="1:18" ht="15" customHeight="1" x14ac:dyDescent="0.2">
      <c r="A754" s="127" t="s">
        <v>1642</v>
      </c>
      <c r="B754" s="127"/>
      <c r="C754" s="127"/>
      <c r="D754" s="28"/>
      <c r="E754" s="133"/>
      <c r="F754" s="133"/>
      <c r="G754" s="181"/>
      <c r="H754" s="133"/>
      <c r="I754" s="133" t="s">
        <v>113</v>
      </c>
      <c r="J754" s="133"/>
      <c r="K754" s="131"/>
      <c r="L754" s="30"/>
      <c r="M754" s="129"/>
      <c r="N754" s="30"/>
      <c r="O754" s="127"/>
      <c r="P754" s="28"/>
      <c r="Q754" s="33"/>
      <c r="R754" s="60"/>
    </row>
    <row r="755" spans="1:18" ht="15" x14ac:dyDescent="0.2">
      <c r="A755" s="128"/>
      <c r="B755" s="128"/>
      <c r="C755" s="128"/>
      <c r="D755" s="28"/>
      <c r="E755" s="134"/>
      <c r="F755" s="134"/>
      <c r="G755" s="182"/>
      <c r="H755" s="134"/>
      <c r="I755" s="134"/>
      <c r="J755" s="134"/>
      <c r="K755" s="132"/>
      <c r="L755" s="30"/>
      <c r="M755" s="130"/>
      <c r="N755" s="30"/>
      <c r="O755" s="128"/>
      <c r="P755" s="28"/>
      <c r="Q755" s="33"/>
      <c r="R755" s="60"/>
    </row>
    <row r="756" spans="1:18" ht="15" customHeight="1" x14ac:dyDescent="0.2">
      <c r="A756" s="127" t="s">
        <v>1643</v>
      </c>
      <c r="B756" s="127"/>
      <c r="C756" s="127"/>
      <c r="D756" s="28"/>
      <c r="E756" s="133"/>
      <c r="F756" s="133"/>
      <c r="G756" s="179"/>
      <c r="H756" s="133"/>
      <c r="I756" s="133" t="s">
        <v>113</v>
      </c>
      <c r="J756" s="133"/>
      <c r="K756" s="131"/>
      <c r="L756" s="30"/>
      <c r="M756" s="129"/>
      <c r="N756" s="30"/>
      <c r="O756" s="127"/>
      <c r="P756" s="28"/>
      <c r="Q756" s="33"/>
      <c r="R756" s="60"/>
    </row>
    <row r="757" spans="1:18" ht="15" x14ac:dyDescent="0.2">
      <c r="A757" s="128"/>
      <c r="B757" s="128"/>
      <c r="C757" s="128"/>
      <c r="D757" s="28"/>
      <c r="E757" s="134"/>
      <c r="F757" s="134"/>
      <c r="G757" s="180"/>
      <c r="H757" s="134"/>
      <c r="I757" s="134"/>
      <c r="J757" s="134"/>
      <c r="K757" s="132"/>
      <c r="L757" s="30"/>
      <c r="M757" s="130"/>
      <c r="N757" s="30"/>
      <c r="O757" s="128"/>
      <c r="P757" s="28"/>
      <c r="Q757" s="33"/>
      <c r="R757" s="60"/>
    </row>
    <row r="758" spans="1:18" ht="15" customHeight="1" x14ac:dyDescent="0.2">
      <c r="A758" s="127" t="s">
        <v>1644</v>
      </c>
      <c r="B758" s="127"/>
      <c r="C758" s="127"/>
      <c r="D758" s="28"/>
      <c r="E758" s="133"/>
      <c r="F758" s="133"/>
      <c r="G758" s="179"/>
      <c r="H758" s="133"/>
      <c r="I758" s="133" t="s">
        <v>113</v>
      </c>
      <c r="J758" s="133"/>
      <c r="K758" s="131"/>
      <c r="L758" s="30"/>
      <c r="M758" s="129"/>
      <c r="N758" s="30"/>
      <c r="O758" s="127"/>
      <c r="P758" s="28"/>
      <c r="Q758" s="33"/>
      <c r="R758" s="60"/>
    </row>
    <row r="759" spans="1:18" ht="15" x14ac:dyDescent="0.2">
      <c r="A759" s="128"/>
      <c r="B759" s="128"/>
      <c r="C759" s="128"/>
      <c r="D759" s="28"/>
      <c r="E759" s="134"/>
      <c r="F759" s="134"/>
      <c r="G759" s="180"/>
      <c r="H759" s="134"/>
      <c r="I759" s="134"/>
      <c r="J759" s="134"/>
      <c r="K759" s="132"/>
      <c r="L759" s="30"/>
      <c r="M759" s="130"/>
      <c r="N759" s="30"/>
      <c r="O759" s="128"/>
      <c r="P759" s="28"/>
      <c r="Q759" s="33"/>
      <c r="R759" s="60"/>
    </row>
    <row r="760" spans="1:18" ht="15" customHeight="1" x14ac:dyDescent="0.2">
      <c r="A760" s="127" t="s">
        <v>1645</v>
      </c>
      <c r="B760" s="127"/>
      <c r="C760" s="127"/>
      <c r="D760" s="28"/>
      <c r="E760" s="133"/>
      <c r="F760" s="133"/>
      <c r="G760" s="179"/>
      <c r="H760" s="133"/>
      <c r="I760" s="133" t="s">
        <v>113</v>
      </c>
      <c r="J760" s="133"/>
      <c r="K760" s="131"/>
      <c r="L760" s="30"/>
      <c r="M760" s="129"/>
      <c r="N760" s="30"/>
      <c r="O760" s="127"/>
      <c r="P760" s="28"/>
      <c r="Q760" s="33"/>
      <c r="R760" s="60"/>
    </row>
    <row r="761" spans="1:18" ht="15" x14ac:dyDescent="0.2">
      <c r="A761" s="128"/>
      <c r="B761" s="128"/>
      <c r="C761" s="128"/>
      <c r="D761" s="28"/>
      <c r="E761" s="134"/>
      <c r="F761" s="134"/>
      <c r="G761" s="180"/>
      <c r="H761" s="134"/>
      <c r="I761" s="134"/>
      <c r="J761" s="134"/>
      <c r="K761" s="132"/>
      <c r="L761" s="30"/>
      <c r="M761" s="130"/>
      <c r="N761" s="30"/>
      <c r="O761" s="128"/>
      <c r="P761" s="28"/>
      <c r="Q761" s="33"/>
      <c r="R761" s="60"/>
    </row>
    <row r="762" spans="1:18" ht="15" customHeight="1" x14ac:dyDescent="0.2">
      <c r="A762" s="127" t="s">
        <v>1646</v>
      </c>
      <c r="B762" s="127"/>
      <c r="C762" s="127"/>
      <c r="D762" s="28"/>
      <c r="E762" s="133"/>
      <c r="F762" s="133"/>
      <c r="G762" s="179"/>
      <c r="H762" s="133"/>
      <c r="I762" s="133" t="s">
        <v>113</v>
      </c>
      <c r="J762" s="133"/>
      <c r="K762" s="131"/>
      <c r="L762" s="30"/>
      <c r="M762" s="129"/>
      <c r="N762" s="30"/>
      <c r="O762" s="127"/>
      <c r="P762" s="28"/>
      <c r="Q762" s="33"/>
      <c r="R762" s="60"/>
    </row>
    <row r="763" spans="1:18" ht="15" x14ac:dyDescent="0.2">
      <c r="A763" s="128"/>
      <c r="B763" s="128"/>
      <c r="C763" s="128"/>
      <c r="D763" s="28"/>
      <c r="E763" s="134"/>
      <c r="F763" s="134"/>
      <c r="G763" s="180"/>
      <c r="H763" s="134"/>
      <c r="I763" s="134"/>
      <c r="J763" s="134"/>
      <c r="K763" s="132"/>
      <c r="L763" s="30"/>
      <c r="M763" s="130"/>
      <c r="N763" s="30"/>
      <c r="O763" s="128"/>
      <c r="P763" s="28"/>
      <c r="Q763" s="33"/>
      <c r="R763" s="60"/>
    </row>
    <row r="764" spans="1:18" ht="15" customHeight="1" x14ac:dyDescent="0.2">
      <c r="A764" s="127" t="s">
        <v>1647</v>
      </c>
      <c r="B764" s="127"/>
      <c r="C764" s="127"/>
      <c r="D764" s="28"/>
      <c r="E764" s="133"/>
      <c r="F764" s="133"/>
      <c r="G764" s="179"/>
      <c r="H764" s="133"/>
      <c r="I764" s="133" t="s">
        <v>113</v>
      </c>
      <c r="J764" s="133"/>
      <c r="K764" s="131"/>
      <c r="L764" s="30"/>
      <c r="M764" s="129"/>
      <c r="N764" s="30"/>
      <c r="O764" s="127"/>
      <c r="P764" s="28"/>
      <c r="Q764" s="33"/>
      <c r="R764" s="60"/>
    </row>
    <row r="765" spans="1:18" ht="15" x14ac:dyDescent="0.2">
      <c r="A765" s="128"/>
      <c r="B765" s="128"/>
      <c r="C765" s="128"/>
      <c r="D765" s="28"/>
      <c r="E765" s="134"/>
      <c r="F765" s="134"/>
      <c r="G765" s="180"/>
      <c r="H765" s="134"/>
      <c r="I765" s="134"/>
      <c r="J765" s="134"/>
      <c r="K765" s="132"/>
      <c r="L765" s="30"/>
      <c r="M765" s="130"/>
      <c r="N765" s="30"/>
      <c r="O765" s="128"/>
      <c r="P765" s="28"/>
      <c r="Q765" s="33"/>
      <c r="R765" s="60"/>
    </row>
    <row r="766" spans="1:18" ht="15" customHeight="1" x14ac:dyDescent="0.2">
      <c r="A766" s="127" t="s">
        <v>1648</v>
      </c>
      <c r="B766" s="127"/>
      <c r="C766" s="127"/>
      <c r="D766" s="28"/>
      <c r="E766" s="133"/>
      <c r="F766" s="133"/>
      <c r="G766" s="179"/>
      <c r="H766" s="133"/>
      <c r="I766" s="133" t="s">
        <v>113</v>
      </c>
      <c r="J766" s="133"/>
      <c r="K766" s="131"/>
      <c r="L766" s="30"/>
      <c r="M766" s="129"/>
      <c r="N766" s="30"/>
      <c r="O766" s="127"/>
      <c r="P766" s="28"/>
      <c r="Q766" s="33"/>
      <c r="R766" s="60"/>
    </row>
    <row r="767" spans="1:18" ht="15" x14ac:dyDescent="0.2">
      <c r="A767" s="128"/>
      <c r="B767" s="128"/>
      <c r="C767" s="128"/>
      <c r="D767" s="28"/>
      <c r="E767" s="134"/>
      <c r="F767" s="134"/>
      <c r="G767" s="180"/>
      <c r="H767" s="134"/>
      <c r="I767" s="134"/>
      <c r="J767" s="134"/>
      <c r="K767" s="132"/>
      <c r="L767" s="30"/>
      <c r="M767" s="130"/>
      <c r="N767" s="30"/>
      <c r="O767" s="128"/>
      <c r="P767" s="28"/>
      <c r="Q767" s="33"/>
      <c r="R767" s="60"/>
    </row>
    <row r="768" spans="1:18" ht="15" customHeight="1" x14ac:dyDescent="0.2">
      <c r="A768" s="127" t="s">
        <v>1649</v>
      </c>
      <c r="B768" s="127"/>
      <c r="C768" s="127"/>
      <c r="D768" s="28"/>
      <c r="E768" s="133"/>
      <c r="F768" s="133"/>
      <c r="G768" s="179"/>
      <c r="H768" s="133"/>
      <c r="I768" s="133" t="s">
        <v>113</v>
      </c>
      <c r="J768" s="133"/>
      <c r="K768" s="131"/>
      <c r="L768" s="30"/>
      <c r="M768" s="129"/>
      <c r="N768" s="30"/>
      <c r="O768" s="127"/>
      <c r="P768" s="28"/>
      <c r="Q768" s="33"/>
      <c r="R768" s="60"/>
    </row>
    <row r="769" spans="1:18" ht="15" x14ac:dyDescent="0.2">
      <c r="A769" s="128"/>
      <c r="B769" s="128"/>
      <c r="C769" s="128"/>
      <c r="D769" s="28"/>
      <c r="E769" s="134"/>
      <c r="F769" s="134"/>
      <c r="G769" s="180"/>
      <c r="H769" s="134"/>
      <c r="I769" s="134"/>
      <c r="J769" s="134"/>
      <c r="K769" s="132"/>
      <c r="L769" s="30"/>
      <c r="M769" s="130"/>
      <c r="N769" s="30"/>
      <c r="O769" s="128"/>
      <c r="P769" s="28"/>
      <c r="Q769" s="33"/>
      <c r="R769" s="60"/>
    </row>
    <row r="770" spans="1:18" ht="15" customHeight="1" x14ac:dyDescent="0.2">
      <c r="A770" s="127" t="s">
        <v>1650</v>
      </c>
      <c r="B770" s="127"/>
      <c r="C770" s="127"/>
      <c r="D770" s="28"/>
      <c r="E770" s="133"/>
      <c r="F770" s="133"/>
      <c r="G770" s="179"/>
      <c r="H770" s="133"/>
      <c r="I770" s="133" t="s">
        <v>113</v>
      </c>
      <c r="J770" s="133"/>
      <c r="K770" s="131"/>
      <c r="L770" s="30"/>
      <c r="M770" s="129"/>
      <c r="N770" s="30"/>
      <c r="O770" s="127"/>
      <c r="P770" s="28"/>
      <c r="Q770" s="33"/>
      <c r="R770" s="60"/>
    </row>
    <row r="771" spans="1:18" ht="15" x14ac:dyDescent="0.2">
      <c r="A771" s="128"/>
      <c r="B771" s="128"/>
      <c r="C771" s="128"/>
      <c r="D771" s="28"/>
      <c r="E771" s="134"/>
      <c r="F771" s="134"/>
      <c r="G771" s="180"/>
      <c r="H771" s="134"/>
      <c r="I771" s="134"/>
      <c r="J771" s="134"/>
      <c r="K771" s="132"/>
      <c r="L771" s="30"/>
      <c r="M771" s="130"/>
      <c r="N771" s="30"/>
      <c r="O771" s="128"/>
      <c r="P771" s="28"/>
      <c r="Q771" s="33"/>
      <c r="R771" s="60"/>
    </row>
    <row r="772" spans="1:18" ht="15" customHeight="1" x14ac:dyDescent="0.2">
      <c r="A772" s="127" t="s">
        <v>1651</v>
      </c>
      <c r="B772" s="127"/>
      <c r="C772" s="127"/>
      <c r="D772" s="28"/>
      <c r="E772" s="133"/>
      <c r="F772" s="133"/>
      <c r="G772" s="179"/>
      <c r="H772" s="133"/>
      <c r="I772" s="133" t="s">
        <v>113</v>
      </c>
      <c r="J772" s="133"/>
      <c r="K772" s="131"/>
      <c r="L772" s="30"/>
      <c r="M772" s="129"/>
      <c r="N772" s="30"/>
      <c r="O772" s="127"/>
      <c r="P772" s="28"/>
      <c r="Q772" s="33"/>
      <c r="R772" s="60"/>
    </row>
    <row r="773" spans="1:18" ht="15" x14ac:dyDescent="0.2">
      <c r="A773" s="128"/>
      <c r="B773" s="128"/>
      <c r="C773" s="128"/>
      <c r="D773" s="28"/>
      <c r="E773" s="134"/>
      <c r="F773" s="134"/>
      <c r="G773" s="180"/>
      <c r="H773" s="134"/>
      <c r="I773" s="134"/>
      <c r="J773" s="134"/>
      <c r="K773" s="132"/>
      <c r="L773" s="30"/>
      <c r="M773" s="130"/>
      <c r="N773" s="30"/>
      <c r="O773" s="128"/>
      <c r="P773" s="28"/>
      <c r="Q773" s="33"/>
      <c r="R773" s="60"/>
    </row>
    <row r="774" spans="1:18" ht="15" customHeight="1" x14ac:dyDescent="0.2">
      <c r="A774" s="127" t="s">
        <v>1652</v>
      </c>
      <c r="B774" s="127"/>
      <c r="C774" s="127"/>
      <c r="D774" s="28"/>
      <c r="E774" s="133"/>
      <c r="F774" s="133"/>
      <c r="G774" s="179"/>
      <c r="H774" s="133"/>
      <c r="I774" s="133" t="s">
        <v>113</v>
      </c>
      <c r="J774" s="133"/>
      <c r="K774" s="131"/>
      <c r="L774" s="30"/>
      <c r="M774" s="129"/>
      <c r="N774" s="30"/>
      <c r="O774" s="127"/>
      <c r="P774" s="28"/>
      <c r="Q774" s="33"/>
      <c r="R774" s="60"/>
    </row>
    <row r="775" spans="1:18" ht="15" x14ac:dyDescent="0.2">
      <c r="A775" s="128"/>
      <c r="B775" s="128"/>
      <c r="C775" s="128"/>
      <c r="D775" s="28"/>
      <c r="E775" s="134"/>
      <c r="F775" s="134"/>
      <c r="G775" s="180"/>
      <c r="H775" s="134"/>
      <c r="I775" s="134"/>
      <c r="J775" s="134"/>
      <c r="K775" s="132"/>
      <c r="L775" s="30"/>
      <c r="M775" s="130"/>
      <c r="N775" s="30"/>
      <c r="O775" s="128"/>
      <c r="P775" s="28"/>
      <c r="Q775" s="33"/>
      <c r="R775" s="60"/>
    </row>
    <row r="776" spans="1:18" ht="15" customHeight="1" x14ac:dyDescent="0.2">
      <c r="A776" s="127" t="s">
        <v>1653</v>
      </c>
      <c r="B776" s="127"/>
      <c r="C776" s="127"/>
      <c r="D776" s="28"/>
      <c r="E776" s="133"/>
      <c r="F776" s="133"/>
      <c r="G776" s="179"/>
      <c r="H776" s="133"/>
      <c r="I776" s="133" t="s">
        <v>113</v>
      </c>
      <c r="J776" s="133"/>
      <c r="K776" s="131"/>
      <c r="L776" s="30"/>
      <c r="M776" s="129"/>
      <c r="N776" s="30"/>
      <c r="O776" s="127"/>
      <c r="P776" s="28"/>
      <c r="Q776" s="33"/>
      <c r="R776" s="60"/>
    </row>
    <row r="777" spans="1:18" ht="15" x14ac:dyDescent="0.2">
      <c r="A777" s="128"/>
      <c r="B777" s="128"/>
      <c r="C777" s="128"/>
      <c r="D777" s="28"/>
      <c r="E777" s="134"/>
      <c r="F777" s="134"/>
      <c r="G777" s="180"/>
      <c r="H777" s="134"/>
      <c r="I777" s="134"/>
      <c r="J777" s="134"/>
      <c r="K777" s="132"/>
      <c r="L777" s="30"/>
      <c r="M777" s="130"/>
      <c r="N777" s="30"/>
      <c r="O777" s="128"/>
      <c r="P777" s="28"/>
      <c r="Q777" s="33"/>
      <c r="R777" s="60"/>
    </row>
    <row r="778" spans="1:18" ht="15" customHeight="1" x14ac:dyDescent="0.2">
      <c r="A778" s="127" t="s">
        <v>1654</v>
      </c>
      <c r="B778" s="127"/>
      <c r="C778" s="127"/>
      <c r="D778" s="28"/>
      <c r="E778" s="133"/>
      <c r="F778" s="133"/>
      <c r="G778" s="179"/>
      <c r="H778" s="133"/>
      <c r="I778" s="133" t="s">
        <v>113</v>
      </c>
      <c r="J778" s="133"/>
      <c r="K778" s="131"/>
      <c r="L778" s="30"/>
      <c r="M778" s="129"/>
      <c r="N778" s="30"/>
      <c r="O778" s="127"/>
      <c r="P778" s="28"/>
      <c r="Q778" s="33"/>
      <c r="R778" s="60"/>
    </row>
    <row r="779" spans="1:18" ht="15" x14ac:dyDescent="0.2">
      <c r="A779" s="128"/>
      <c r="B779" s="128"/>
      <c r="C779" s="128"/>
      <c r="D779" s="28"/>
      <c r="E779" s="134"/>
      <c r="F779" s="134"/>
      <c r="G779" s="180"/>
      <c r="H779" s="134"/>
      <c r="I779" s="134"/>
      <c r="J779" s="134"/>
      <c r="K779" s="132"/>
      <c r="L779" s="30"/>
      <c r="M779" s="130"/>
      <c r="N779" s="30"/>
      <c r="O779" s="128"/>
      <c r="P779" s="28"/>
      <c r="Q779" s="33"/>
      <c r="R779" s="60"/>
    </row>
    <row r="780" spans="1:18" ht="15" customHeight="1" x14ac:dyDescent="0.2">
      <c r="A780" s="127" t="s">
        <v>1655</v>
      </c>
      <c r="B780" s="127"/>
      <c r="C780" s="127"/>
      <c r="D780" s="28"/>
      <c r="E780" s="133"/>
      <c r="F780" s="133"/>
      <c r="G780" s="179"/>
      <c r="H780" s="133"/>
      <c r="I780" s="133" t="s">
        <v>113</v>
      </c>
      <c r="J780" s="133"/>
      <c r="K780" s="131"/>
      <c r="L780" s="30"/>
      <c r="M780" s="129"/>
      <c r="N780" s="30"/>
      <c r="O780" s="127"/>
      <c r="P780" s="28"/>
      <c r="Q780" s="33"/>
      <c r="R780" s="60"/>
    </row>
    <row r="781" spans="1:18" ht="15" x14ac:dyDescent="0.2">
      <c r="A781" s="128"/>
      <c r="B781" s="128"/>
      <c r="C781" s="128"/>
      <c r="D781" s="28"/>
      <c r="E781" s="134"/>
      <c r="F781" s="134"/>
      <c r="G781" s="180"/>
      <c r="H781" s="134"/>
      <c r="I781" s="134"/>
      <c r="J781" s="134"/>
      <c r="K781" s="132"/>
      <c r="L781" s="30"/>
      <c r="M781" s="130"/>
      <c r="N781" s="30"/>
      <c r="O781" s="128"/>
      <c r="P781" s="28"/>
      <c r="Q781" s="33"/>
      <c r="R781" s="60"/>
    </row>
    <row r="782" spans="1:18" ht="15" customHeight="1" x14ac:dyDescent="0.2">
      <c r="A782" s="127" t="s">
        <v>1656</v>
      </c>
      <c r="B782" s="127"/>
      <c r="C782" s="127"/>
      <c r="D782" s="28"/>
      <c r="E782" s="133"/>
      <c r="F782" s="133"/>
      <c r="G782" s="179"/>
      <c r="H782" s="133"/>
      <c r="I782" s="133" t="s">
        <v>113</v>
      </c>
      <c r="J782" s="133"/>
      <c r="K782" s="131"/>
      <c r="L782" s="30"/>
      <c r="M782" s="129"/>
      <c r="N782" s="30"/>
      <c r="O782" s="127"/>
      <c r="P782" s="28"/>
      <c r="Q782" s="33"/>
      <c r="R782" s="60"/>
    </row>
    <row r="783" spans="1:18" ht="15" x14ac:dyDescent="0.2">
      <c r="A783" s="128"/>
      <c r="B783" s="128"/>
      <c r="C783" s="128"/>
      <c r="D783" s="28"/>
      <c r="E783" s="134"/>
      <c r="F783" s="134"/>
      <c r="G783" s="180"/>
      <c r="H783" s="134"/>
      <c r="I783" s="134"/>
      <c r="J783" s="134"/>
      <c r="K783" s="132"/>
      <c r="L783" s="30"/>
      <c r="M783" s="130"/>
      <c r="N783" s="30"/>
      <c r="O783" s="128"/>
      <c r="P783" s="28"/>
      <c r="Q783" s="33"/>
      <c r="R783" s="60"/>
    </row>
  </sheetData>
  <mergeCells count="4692">
    <mergeCell ref="F780:F781"/>
    <mergeCell ref="G780:G781"/>
    <mergeCell ref="F778:F779"/>
    <mergeCell ref="G778:G779"/>
    <mergeCell ref="H778:H779"/>
    <mergeCell ref="I778:I779"/>
    <mergeCell ref="J780:J781"/>
    <mergeCell ref="K780:K781"/>
    <mergeCell ref="M780:M781"/>
    <mergeCell ref="O780:O781"/>
    <mergeCell ref="M778:M779"/>
    <mergeCell ref="O778:O779"/>
    <mergeCell ref="J778:J779"/>
    <mergeCell ref="K778:K779"/>
    <mergeCell ref="A782:A783"/>
    <mergeCell ref="B782:B783"/>
    <mergeCell ref="C782:C783"/>
    <mergeCell ref="E782:E783"/>
    <mergeCell ref="H780:H781"/>
    <mergeCell ref="I780:I781"/>
    <mergeCell ref="A780:A781"/>
    <mergeCell ref="B780:B781"/>
    <mergeCell ref="C780:C781"/>
    <mergeCell ref="E780:E781"/>
    <mergeCell ref="M782:M783"/>
    <mergeCell ref="O782:O783"/>
    <mergeCell ref="F782:F783"/>
    <mergeCell ref="G782:G783"/>
    <mergeCell ref="H782:H783"/>
    <mergeCell ref="I782:I783"/>
    <mergeCell ref="J782:J783"/>
    <mergeCell ref="K782:K783"/>
    <mergeCell ref="F776:F777"/>
    <mergeCell ref="G776:G777"/>
    <mergeCell ref="F774:F775"/>
    <mergeCell ref="G774:G775"/>
    <mergeCell ref="H774:H775"/>
    <mergeCell ref="I774:I775"/>
    <mergeCell ref="J776:J777"/>
    <mergeCell ref="K776:K777"/>
    <mergeCell ref="M776:M777"/>
    <mergeCell ref="O776:O777"/>
    <mergeCell ref="M774:M775"/>
    <mergeCell ref="O774:O775"/>
    <mergeCell ref="J774:J775"/>
    <mergeCell ref="K774:K775"/>
    <mergeCell ref="A778:A779"/>
    <mergeCell ref="B778:B779"/>
    <mergeCell ref="C778:C779"/>
    <mergeCell ref="E778:E779"/>
    <mergeCell ref="H776:H777"/>
    <mergeCell ref="I776:I777"/>
    <mergeCell ref="A776:A777"/>
    <mergeCell ref="B776:B777"/>
    <mergeCell ref="C776:C777"/>
    <mergeCell ref="E776:E777"/>
    <mergeCell ref="F772:F773"/>
    <mergeCell ref="G772:G773"/>
    <mergeCell ref="F770:F771"/>
    <mergeCell ref="G770:G771"/>
    <mergeCell ref="H770:H771"/>
    <mergeCell ref="I770:I771"/>
    <mergeCell ref="J772:J773"/>
    <mergeCell ref="K772:K773"/>
    <mergeCell ref="M772:M773"/>
    <mergeCell ref="O772:O773"/>
    <mergeCell ref="M770:M771"/>
    <mergeCell ref="O770:O771"/>
    <mergeCell ref="J770:J771"/>
    <mergeCell ref="K770:K771"/>
    <mergeCell ref="A774:A775"/>
    <mergeCell ref="B774:B775"/>
    <mergeCell ref="C774:C775"/>
    <mergeCell ref="E774:E775"/>
    <mergeCell ref="H772:H773"/>
    <mergeCell ref="I772:I773"/>
    <mergeCell ref="A772:A773"/>
    <mergeCell ref="B772:B773"/>
    <mergeCell ref="C772:C773"/>
    <mergeCell ref="E772:E773"/>
    <mergeCell ref="F768:F769"/>
    <mergeCell ref="G768:G769"/>
    <mergeCell ref="F766:F767"/>
    <mergeCell ref="G766:G767"/>
    <mergeCell ref="H766:H767"/>
    <mergeCell ref="I766:I767"/>
    <mergeCell ref="J768:J769"/>
    <mergeCell ref="K768:K769"/>
    <mergeCell ref="M768:M769"/>
    <mergeCell ref="O768:O769"/>
    <mergeCell ref="M766:M767"/>
    <mergeCell ref="O766:O767"/>
    <mergeCell ref="J766:J767"/>
    <mergeCell ref="K766:K767"/>
    <mergeCell ref="A770:A771"/>
    <mergeCell ref="B770:B771"/>
    <mergeCell ref="C770:C771"/>
    <mergeCell ref="E770:E771"/>
    <mergeCell ref="H768:H769"/>
    <mergeCell ref="I768:I769"/>
    <mergeCell ref="A768:A769"/>
    <mergeCell ref="B768:B769"/>
    <mergeCell ref="C768:C769"/>
    <mergeCell ref="E768:E769"/>
    <mergeCell ref="F764:F765"/>
    <mergeCell ref="G764:G765"/>
    <mergeCell ref="F762:F763"/>
    <mergeCell ref="G762:G763"/>
    <mergeCell ref="H762:H763"/>
    <mergeCell ref="I762:I763"/>
    <mergeCell ref="J764:J765"/>
    <mergeCell ref="K764:K765"/>
    <mergeCell ref="M764:M765"/>
    <mergeCell ref="O764:O765"/>
    <mergeCell ref="M762:M763"/>
    <mergeCell ref="O762:O763"/>
    <mergeCell ref="J762:J763"/>
    <mergeCell ref="K762:K763"/>
    <mergeCell ref="A766:A767"/>
    <mergeCell ref="B766:B767"/>
    <mergeCell ref="C766:C767"/>
    <mergeCell ref="E766:E767"/>
    <mergeCell ref="H764:H765"/>
    <mergeCell ref="I764:I765"/>
    <mergeCell ref="A764:A765"/>
    <mergeCell ref="B764:B765"/>
    <mergeCell ref="C764:C765"/>
    <mergeCell ref="E764:E765"/>
    <mergeCell ref="K760:K761"/>
    <mergeCell ref="M760:M761"/>
    <mergeCell ref="O760:O761"/>
    <mergeCell ref="M758:M759"/>
    <mergeCell ref="O758:O759"/>
    <mergeCell ref="J758:J759"/>
    <mergeCell ref="K758:K759"/>
    <mergeCell ref="A762:A763"/>
    <mergeCell ref="B762:B763"/>
    <mergeCell ref="C762:C763"/>
    <mergeCell ref="E762:E763"/>
    <mergeCell ref="H760:H761"/>
    <mergeCell ref="I760:I761"/>
    <mergeCell ref="A760:A761"/>
    <mergeCell ref="B760:B761"/>
    <mergeCell ref="C760:C761"/>
    <mergeCell ref="E760:E761"/>
    <mergeCell ref="A758:A759"/>
    <mergeCell ref="B758:B759"/>
    <mergeCell ref="C758:C759"/>
    <mergeCell ref="E758:E759"/>
    <mergeCell ref="H750:H751"/>
    <mergeCell ref="I750:I751"/>
    <mergeCell ref="A750:A751"/>
    <mergeCell ref="B750:B751"/>
    <mergeCell ref="C750:C751"/>
    <mergeCell ref="E750:E751"/>
    <mergeCell ref="F760:F761"/>
    <mergeCell ref="G760:G761"/>
    <mergeCell ref="F758:F759"/>
    <mergeCell ref="G758:G759"/>
    <mergeCell ref="H758:H759"/>
    <mergeCell ref="I758:I759"/>
    <mergeCell ref="J760:J761"/>
    <mergeCell ref="J732:J733"/>
    <mergeCell ref="K732:K733"/>
    <mergeCell ref="M732:M733"/>
    <mergeCell ref="O732:O733"/>
    <mergeCell ref="J734:J735"/>
    <mergeCell ref="K734:K735"/>
    <mergeCell ref="A734:A735"/>
    <mergeCell ref="B734:B735"/>
    <mergeCell ref="C734:C735"/>
    <mergeCell ref="E734:E735"/>
    <mergeCell ref="A748:A749"/>
    <mergeCell ref="B748:B749"/>
    <mergeCell ref="C748:C749"/>
    <mergeCell ref="E748:E749"/>
    <mergeCell ref="M734:M735"/>
    <mergeCell ref="O734:O735"/>
    <mergeCell ref="F734:F735"/>
    <mergeCell ref="G734:G735"/>
    <mergeCell ref="H734:H735"/>
    <mergeCell ref="I734:I735"/>
    <mergeCell ref="F748:F749"/>
    <mergeCell ref="G748:G749"/>
    <mergeCell ref="H748:H749"/>
    <mergeCell ref="I748:I749"/>
    <mergeCell ref="M748:M749"/>
    <mergeCell ref="O748:O749"/>
    <mergeCell ref="J748:J749"/>
    <mergeCell ref="K748:K749"/>
    <mergeCell ref="M722:M723"/>
    <mergeCell ref="O722:O723"/>
    <mergeCell ref="A724:A725"/>
    <mergeCell ref="B724:B725"/>
    <mergeCell ref="C724:C725"/>
    <mergeCell ref="E724:E725"/>
    <mergeCell ref="F724:F725"/>
    <mergeCell ref="G724:G725"/>
    <mergeCell ref="F722:F723"/>
    <mergeCell ref="G722:G723"/>
    <mergeCell ref="H724:H725"/>
    <mergeCell ref="I724:I725"/>
    <mergeCell ref="J724:J725"/>
    <mergeCell ref="K724:K725"/>
    <mergeCell ref="M724:M725"/>
    <mergeCell ref="O724:O725"/>
    <mergeCell ref="H730:H731"/>
    <mergeCell ref="I730:I731"/>
    <mergeCell ref="J730:J731"/>
    <mergeCell ref="K730:K731"/>
    <mergeCell ref="A730:A731"/>
    <mergeCell ref="B730:B731"/>
    <mergeCell ref="C730:C731"/>
    <mergeCell ref="E730:E731"/>
    <mergeCell ref="M730:M731"/>
    <mergeCell ref="O730:O731"/>
    <mergeCell ref="F730:F731"/>
    <mergeCell ref="G730:G731"/>
    <mergeCell ref="A718:A719"/>
    <mergeCell ref="B718:B719"/>
    <mergeCell ref="C718:C719"/>
    <mergeCell ref="E718:E719"/>
    <mergeCell ref="M710:M711"/>
    <mergeCell ref="O710:O711"/>
    <mergeCell ref="F710:F711"/>
    <mergeCell ref="G710:G711"/>
    <mergeCell ref="H710:H711"/>
    <mergeCell ref="I710:I711"/>
    <mergeCell ref="M718:M719"/>
    <mergeCell ref="O718:O719"/>
    <mergeCell ref="F718:F719"/>
    <mergeCell ref="G718:G719"/>
    <mergeCell ref="H718:H719"/>
    <mergeCell ref="I718:I719"/>
    <mergeCell ref="J718:J719"/>
    <mergeCell ref="K718:K719"/>
    <mergeCell ref="A690:A691"/>
    <mergeCell ref="B690:B691"/>
    <mergeCell ref="C690:C691"/>
    <mergeCell ref="E690:E691"/>
    <mergeCell ref="A696:A697"/>
    <mergeCell ref="B696:B697"/>
    <mergeCell ref="C696:C697"/>
    <mergeCell ref="E696:E697"/>
    <mergeCell ref="M690:M691"/>
    <mergeCell ref="O690:O691"/>
    <mergeCell ref="F690:F691"/>
    <mergeCell ref="G690:G691"/>
    <mergeCell ref="H690:H691"/>
    <mergeCell ref="I690:I691"/>
    <mergeCell ref="M696:M697"/>
    <mergeCell ref="O696:O697"/>
    <mergeCell ref="F696:F697"/>
    <mergeCell ref="G696:G697"/>
    <mergeCell ref="H696:H697"/>
    <mergeCell ref="I696:I697"/>
    <mergeCell ref="J696:J697"/>
    <mergeCell ref="K696:K697"/>
    <mergeCell ref="C672:C673"/>
    <mergeCell ref="E672:E673"/>
    <mergeCell ref="F672:F673"/>
    <mergeCell ref="G672:G673"/>
    <mergeCell ref="F670:F671"/>
    <mergeCell ref="G670:G671"/>
    <mergeCell ref="H672:H673"/>
    <mergeCell ref="I672:I673"/>
    <mergeCell ref="J672:J673"/>
    <mergeCell ref="K672:K673"/>
    <mergeCell ref="M672:M673"/>
    <mergeCell ref="O672:O673"/>
    <mergeCell ref="H678:H679"/>
    <mergeCell ref="I678:I679"/>
    <mergeCell ref="J678:J679"/>
    <mergeCell ref="K678:K679"/>
    <mergeCell ref="A678:A679"/>
    <mergeCell ref="B678:B679"/>
    <mergeCell ref="C678:C679"/>
    <mergeCell ref="E678:E679"/>
    <mergeCell ref="M678:M679"/>
    <mergeCell ref="O678:O679"/>
    <mergeCell ref="F678:F679"/>
    <mergeCell ref="G678:G679"/>
    <mergeCell ref="F650:F651"/>
    <mergeCell ref="G650:G651"/>
    <mergeCell ref="F648:F649"/>
    <mergeCell ref="G648:G649"/>
    <mergeCell ref="H648:H649"/>
    <mergeCell ref="I648:I649"/>
    <mergeCell ref="J650:J651"/>
    <mergeCell ref="K650:K651"/>
    <mergeCell ref="M650:M651"/>
    <mergeCell ref="O650:O651"/>
    <mergeCell ref="M648:M649"/>
    <mergeCell ref="O648:O649"/>
    <mergeCell ref="J648:J649"/>
    <mergeCell ref="K648:K649"/>
    <mergeCell ref="A654:A655"/>
    <mergeCell ref="B654:B655"/>
    <mergeCell ref="C654:C655"/>
    <mergeCell ref="E654:E655"/>
    <mergeCell ref="H650:H651"/>
    <mergeCell ref="I650:I651"/>
    <mergeCell ref="A650:A651"/>
    <mergeCell ref="B650:B651"/>
    <mergeCell ref="C650:C651"/>
    <mergeCell ref="E650:E651"/>
    <mergeCell ref="M654:M655"/>
    <mergeCell ref="O654:O655"/>
    <mergeCell ref="F654:F655"/>
    <mergeCell ref="G654:G655"/>
    <mergeCell ref="H654:H655"/>
    <mergeCell ref="I654:I655"/>
    <mergeCell ref="J654:J655"/>
    <mergeCell ref="K654:K655"/>
    <mergeCell ref="J640:J641"/>
    <mergeCell ref="K640:K641"/>
    <mergeCell ref="A640:A641"/>
    <mergeCell ref="B640:B641"/>
    <mergeCell ref="C640:C641"/>
    <mergeCell ref="E640:E641"/>
    <mergeCell ref="A644:A645"/>
    <mergeCell ref="B644:B645"/>
    <mergeCell ref="C644:C645"/>
    <mergeCell ref="E644:E645"/>
    <mergeCell ref="M640:M641"/>
    <mergeCell ref="O640:O641"/>
    <mergeCell ref="F640:F641"/>
    <mergeCell ref="G640:G641"/>
    <mergeCell ref="H640:H641"/>
    <mergeCell ref="I640:I641"/>
    <mergeCell ref="F646:F647"/>
    <mergeCell ref="G646:G647"/>
    <mergeCell ref="F644:F645"/>
    <mergeCell ref="G644:G645"/>
    <mergeCell ref="H644:H645"/>
    <mergeCell ref="I644:I645"/>
    <mergeCell ref="J646:J647"/>
    <mergeCell ref="K646:K647"/>
    <mergeCell ref="M646:M647"/>
    <mergeCell ref="O646:O647"/>
    <mergeCell ref="M644:M645"/>
    <mergeCell ref="O644:O645"/>
    <mergeCell ref="J644:J645"/>
    <mergeCell ref="K644:K645"/>
    <mergeCell ref="H646:H647"/>
    <mergeCell ref="I646:I647"/>
    <mergeCell ref="F630:F631"/>
    <mergeCell ref="G630:G631"/>
    <mergeCell ref="F628:F629"/>
    <mergeCell ref="G628:G629"/>
    <mergeCell ref="H628:H629"/>
    <mergeCell ref="I628:I629"/>
    <mergeCell ref="J630:J631"/>
    <mergeCell ref="K630:K631"/>
    <mergeCell ref="M630:M631"/>
    <mergeCell ref="O630:O631"/>
    <mergeCell ref="M628:M629"/>
    <mergeCell ref="O628:O629"/>
    <mergeCell ref="J628:J629"/>
    <mergeCell ref="K628:K629"/>
    <mergeCell ref="A634:A635"/>
    <mergeCell ref="B634:B635"/>
    <mergeCell ref="C634:C635"/>
    <mergeCell ref="E634:E635"/>
    <mergeCell ref="H630:H631"/>
    <mergeCell ref="I630:I631"/>
    <mergeCell ref="A630:A631"/>
    <mergeCell ref="B630:B631"/>
    <mergeCell ref="C630:C631"/>
    <mergeCell ref="E630:E631"/>
    <mergeCell ref="M634:M635"/>
    <mergeCell ref="O634:O635"/>
    <mergeCell ref="F634:F635"/>
    <mergeCell ref="G634:G635"/>
    <mergeCell ref="H634:H635"/>
    <mergeCell ref="I634:I635"/>
    <mergeCell ref="J634:J635"/>
    <mergeCell ref="K634:K635"/>
    <mergeCell ref="K626:K627"/>
    <mergeCell ref="M626:M627"/>
    <mergeCell ref="O626:O627"/>
    <mergeCell ref="M624:M625"/>
    <mergeCell ref="O624:O625"/>
    <mergeCell ref="J624:J625"/>
    <mergeCell ref="K624:K625"/>
    <mergeCell ref="A628:A629"/>
    <mergeCell ref="B628:B629"/>
    <mergeCell ref="C628:C629"/>
    <mergeCell ref="E628:E629"/>
    <mergeCell ref="H626:H627"/>
    <mergeCell ref="I626:I627"/>
    <mergeCell ref="A626:A627"/>
    <mergeCell ref="B626:B627"/>
    <mergeCell ref="C626:C627"/>
    <mergeCell ref="E626:E627"/>
    <mergeCell ref="A624:A625"/>
    <mergeCell ref="B624:B625"/>
    <mergeCell ref="C624:C625"/>
    <mergeCell ref="E624:E625"/>
    <mergeCell ref="H622:H623"/>
    <mergeCell ref="I622:I623"/>
    <mergeCell ref="A622:A623"/>
    <mergeCell ref="B622:B623"/>
    <mergeCell ref="C622:C623"/>
    <mergeCell ref="E622:E623"/>
    <mergeCell ref="F626:F627"/>
    <mergeCell ref="G626:G627"/>
    <mergeCell ref="F624:F625"/>
    <mergeCell ref="G624:G625"/>
    <mergeCell ref="H624:H625"/>
    <mergeCell ref="I624:I625"/>
    <mergeCell ref="J626:J627"/>
    <mergeCell ref="C618:C619"/>
    <mergeCell ref="E618:E619"/>
    <mergeCell ref="A620:A621"/>
    <mergeCell ref="B620:B621"/>
    <mergeCell ref="C620:C621"/>
    <mergeCell ref="E620:E621"/>
    <mergeCell ref="M618:M619"/>
    <mergeCell ref="O618:O619"/>
    <mergeCell ref="F618:F619"/>
    <mergeCell ref="G618:G619"/>
    <mergeCell ref="H618:H619"/>
    <mergeCell ref="I618:I619"/>
    <mergeCell ref="F622:F623"/>
    <mergeCell ref="G622:G623"/>
    <mergeCell ref="F620:F621"/>
    <mergeCell ref="G620:G621"/>
    <mergeCell ref="H620:H621"/>
    <mergeCell ref="I620:I621"/>
    <mergeCell ref="J622:J623"/>
    <mergeCell ref="K622:K623"/>
    <mergeCell ref="M622:M623"/>
    <mergeCell ref="O622:O623"/>
    <mergeCell ref="M620:M621"/>
    <mergeCell ref="O620:O621"/>
    <mergeCell ref="J620:J621"/>
    <mergeCell ref="K620:K621"/>
    <mergeCell ref="A612:A613"/>
    <mergeCell ref="B612:B613"/>
    <mergeCell ref="C612:C613"/>
    <mergeCell ref="E612:E613"/>
    <mergeCell ref="H610:H611"/>
    <mergeCell ref="I610:I611"/>
    <mergeCell ref="A610:A611"/>
    <mergeCell ref="B610:B611"/>
    <mergeCell ref="C610:C611"/>
    <mergeCell ref="E610:E611"/>
    <mergeCell ref="M612:M613"/>
    <mergeCell ref="O612:O613"/>
    <mergeCell ref="F612:F613"/>
    <mergeCell ref="G612:G613"/>
    <mergeCell ref="H612:H613"/>
    <mergeCell ref="I612:I613"/>
    <mergeCell ref="J612:J613"/>
    <mergeCell ref="K612:K613"/>
    <mergeCell ref="J606:J607"/>
    <mergeCell ref="K606:K607"/>
    <mergeCell ref="A606:A607"/>
    <mergeCell ref="B606:B607"/>
    <mergeCell ref="C606:C607"/>
    <mergeCell ref="E606:E607"/>
    <mergeCell ref="A608:A609"/>
    <mergeCell ref="B608:B609"/>
    <mergeCell ref="C608:C609"/>
    <mergeCell ref="E608:E609"/>
    <mergeCell ref="M606:M607"/>
    <mergeCell ref="O606:O607"/>
    <mergeCell ref="F606:F607"/>
    <mergeCell ref="G606:G607"/>
    <mergeCell ref="H606:H607"/>
    <mergeCell ref="I606:I607"/>
    <mergeCell ref="F610:F611"/>
    <mergeCell ref="G610:G611"/>
    <mergeCell ref="F608:F609"/>
    <mergeCell ref="G608:G609"/>
    <mergeCell ref="H608:H609"/>
    <mergeCell ref="I608:I609"/>
    <mergeCell ref="J610:J611"/>
    <mergeCell ref="K610:K611"/>
    <mergeCell ref="M610:M611"/>
    <mergeCell ref="O610:O611"/>
    <mergeCell ref="M608:M609"/>
    <mergeCell ref="O608:O609"/>
    <mergeCell ref="J608:J609"/>
    <mergeCell ref="K608:K609"/>
    <mergeCell ref="H602:H603"/>
    <mergeCell ref="I602:I603"/>
    <mergeCell ref="J602:J603"/>
    <mergeCell ref="K602:K603"/>
    <mergeCell ref="A602:A603"/>
    <mergeCell ref="B602:B603"/>
    <mergeCell ref="C602:C603"/>
    <mergeCell ref="E602:E603"/>
    <mergeCell ref="M602:M603"/>
    <mergeCell ref="O602:O603"/>
    <mergeCell ref="A604:A605"/>
    <mergeCell ref="B604:B605"/>
    <mergeCell ref="C604:C605"/>
    <mergeCell ref="E604:E605"/>
    <mergeCell ref="F604:F605"/>
    <mergeCell ref="G604:G605"/>
    <mergeCell ref="F602:F603"/>
    <mergeCell ref="G602:G603"/>
    <mergeCell ref="H604:H605"/>
    <mergeCell ref="I604:I605"/>
    <mergeCell ref="J604:J605"/>
    <mergeCell ref="K604:K605"/>
    <mergeCell ref="M604:M605"/>
    <mergeCell ref="O604:O605"/>
    <mergeCell ref="H598:H599"/>
    <mergeCell ref="I598:I599"/>
    <mergeCell ref="J598:J599"/>
    <mergeCell ref="K598:K599"/>
    <mergeCell ref="A598:A599"/>
    <mergeCell ref="B598:B599"/>
    <mergeCell ref="C598:C599"/>
    <mergeCell ref="E598:E599"/>
    <mergeCell ref="M598:M599"/>
    <mergeCell ref="O598:O599"/>
    <mergeCell ref="A600:A601"/>
    <mergeCell ref="B600:B601"/>
    <mergeCell ref="C600:C601"/>
    <mergeCell ref="E600:E601"/>
    <mergeCell ref="F600:F601"/>
    <mergeCell ref="G600:G601"/>
    <mergeCell ref="F598:F599"/>
    <mergeCell ref="G598:G599"/>
    <mergeCell ref="H600:H601"/>
    <mergeCell ref="I600:I601"/>
    <mergeCell ref="J600:J601"/>
    <mergeCell ref="K600:K601"/>
    <mergeCell ref="M600:M601"/>
    <mergeCell ref="O600:O601"/>
    <mergeCell ref="A588:A589"/>
    <mergeCell ref="B588:B589"/>
    <mergeCell ref="C588:C589"/>
    <mergeCell ref="E588:E589"/>
    <mergeCell ref="H586:H587"/>
    <mergeCell ref="I586:I587"/>
    <mergeCell ref="A586:A587"/>
    <mergeCell ref="B586:B587"/>
    <mergeCell ref="C586:C587"/>
    <mergeCell ref="E586:E587"/>
    <mergeCell ref="M588:M589"/>
    <mergeCell ref="O588:O589"/>
    <mergeCell ref="F588:F589"/>
    <mergeCell ref="G588:G589"/>
    <mergeCell ref="H588:H589"/>
    <mergeCell ref="I588:I589"/>
    <mergeCell ref="J588:J589"/>
    <mergeCell ref="K588:K589"/>
    <mergeCell ref="J582:J583"/>
    <mergeCell ref="K582:K583"/>
    <mergeCell ref="A582:A583"/>
    <mergeCell ref="B582:B583"/>
    <mergeCell ref="C582:C583"/>
    <mergeCell ref="E582:E583"/>
    <mergeCell ref="A584:A585"/>
    <mergeCell ref="B584:B585"/>
    <mergeCell ref="C584:C585"/>
    <mergeCell ref="E584:E585"/>
    <mergeCell ref="M582:M583"/>
    <mergeCell ref="O582:O583"/>
    <mergeCell ref="F582:F583"/>
    <mergeCell ref="G582:G583"/>
    <mergeCell ref="H582:H583"/>
    <mergeCell ref="I582:I583"/>
    <mergeCell ref="F586:F587"/>
    <mergeCell ref="G586:G587"/>
    <mergeCell ref="F584:F585"/>
    <mergeCell ref="G584:G585"/>
    <mergeCell ref="H584:H585"/>
    <mergeCell ref="I584:I585"/>
    <mergeCell ref="J586:J587"/>
    <mergeCell ref="K586:K587"/>
    <mergeCell ref="M586:M587"/>
    <mergeCell ref="O586:O587"/>
    <mergeCell ref="M584:M585"/>
    <mergeCell ref="O584:O585"/>
    <mergeCell ref="J584:J585"/>
    <mergeCell ref="K584:K585"/>
    <mergeCell ref="H578:H579"/>
    <mergeCell ref="I578:I579"/>
    <mergeCell ref="J578:J579"/>
    <mergeCell ref="K578:K579"/>
    <mergeCell ref="A578:A579"/>
    <mergeCell ref="B578:B579"/>
    <mergeCell ref="C578:C579"/>
    <mergeCell ref="E578:E579"/>
    <mergeCell ref="M578:M579"/>
    <mergeCell ref="O578:O579"/>
    <mergeCell ref="A580:A581"/>
    <mergeCell ref="B580:B581"/>
    <mergeCell ref="C580:C581"/>
    <mergeCell ref="E580:E581"/>
    <mergeCell ref="F580:F581"/>
    <mergeCell ref="G580:G581"/>
    <mergeCell ref="F578:F579"/>
    <mergeCell ref="G578:G579"/>
    <mergeCell ref="H580:H581"/>
    <mergeCell ref="I580:I581"/>
    <mergeCell ref="J580:J581"/>
    <mergeCell ref="K580:K581"/>
    <mergeCell ref="M580:M581"/>
    <mergeCell ref="O580:O581"/>
    <mergeCell ref="H574:H575"/>
    <mergeCell ref="I574:I575"/>
    <mergeCell ref="J574:J575"/>
    <mergeCell ref="K574:K575"/>
    <mergeCell ref="A574:A575"/>
    <mergeCell ref="B574:B575"/>
    <mergeCell ref="C574:C575"/>
    <mergeCell ref="E574:E575"/>
    <mergeCell ref="M574:M575"/>
    <mergeCell ref="O574:O575"/>
    <mergeCell ref="A576:A577"/>
    <mergeCell ref="B576:B577"/>
    <mergeCell ref="C576:C577"/>
    <mergeCell ref="E576:E577"/>
    <mergeCell ref="F576:F577"/>
    <mergeCell ref="G576:G577"/>
    <mergeCell ref="F574:F575"/>
    <mergeCell ref="G574:G575"/>
    <mergeCell ref="H576:H577"/>
    <mergeCell ref="I576:I577"/>
    <mergeCell ref="J576:J577"/>
    <mergeCell ref="K576:K577"/>
    <mergeCell ref="M576:M577"/>
    <mergeCell ref="O576:O577"/>
    <mergeCell ref="A566:A567"/>
    <mergeCell ref="B566:B567"/>
    <mergeCell ref="C566:C567"/>
    <mergeCell ref="E566:E567"/>
    <mergeCell ref="H564:H565"/>
    <mergeCell ref="I564:I565"/>
    <mergeCell ref="A564:A565"/>
    <mergeCell ref="B564:B565"/>
    <mergeCell ref="C564:C565"/>
    <mergeCell ref="E564:E565"/>
    <mergeCell ref="M566:M567"/>
    <mergeCell ref="O566:O567"/>
    <mergeCell ref="F566:F567"/>
    <mergeCell ref="G566:G567"/>
    <mergeCell ref="H566:H567"/>
    <mergeCell ref="I566:I567"/>
    <mergeCell ref="J566:J567"/>
    <mergeCell ref="K566:K567"/>
    <mergeCell ref="A562:A563"/>
    <mergeCell ref="B562:B563"/>
    <mergeCell ref="C562:C563"/>
    <mergeCell ref="E562:E563"/>
    <mergeCell ref="M560:M561"/>
    <mergeCell ref="O560:O561"/>
    <mergeCell ref="F560:F561"/>
    <mergeCell ref="G560:G561"/>
    <mergeCell ref="H560:H561"/>
    <mergeCell ref="I560:I561"/>
    <mergeCell ref="F564:F565"/>
    <mergeCell ref="G564:G565"/>
    <mergeCell ref="F562:F563"/>
    <mergeCell ref="G562:G563"/>
    <mergeCell ref="H562:H563"/>
    <mergeCell ref="I562:I563"/>
    <mergeCell ref="J564:J565"/>
    <mergeCell ref="K564:K565"/>
    <mergeCell ref="M564:M565"/>
    <mergeCell ref="O564:O565"/>
    <mergeCell ref="M562:M563"/>
    <mergeCell ref="O562:O563"/>
    <mergeCell ref="J562:J563"/>
    <mergeCell ref="K562:K563"/>
    <mergeCell ref="A558:A559"/>
    <mergeCell ref="B558:B559"/>
    <mergeCell ref="C558:C559"/>
    <mergeCell ref="E558:E559"/>
    <mergeCell ref="F558:F559"/>
    <mergeCell ref="G558:G559"/>
    <mergeCell ref="F556:F557"/>
    <mergeCell ref="G556:G557"/>
    <mergeCell ref="H558:H559"/>
    <mergeCell ref="I558:I559"/>
    <mergeCell ref="J558:J559"/>
    <mergeCell ref="K558:K559"/>
    <mergeCell ref="M558:M559"/>
    <mergeCell ref="O558:O559"/>
    <mergeCell ref="J560:J561"/>
    <mergeCell ref="K560:K561"/>
    <mergeCell ref="A560:A561"/>
    <mergeCell ref="B560:B561"/>
    <mergeCell ref="C560:C561"/>
    <mergeCell ref="E560:E561"/>
    <mergeCell ref="A554:A555"/>
    <mergeCell ref="B554:B555"/>
    <mergeCell ref="C554:C555"/>
    <mergeCell ref="E554:E555"/>
    <mergeCell ref="F554:F555"/>
    <mergeCell ref="G554:G555"/>
    <mergeCell ref="F552:F553"/>
    <mergeCell ref="G552:G553"/>
    <mergeCell ref="H554:H555"/>
    <mergeCell ref="I554:I555"/>
    <mergeCell ref="J554:J555"/>
    <mergeCell ref="K554:K555"/>
    <mergeCell ref="M554:M555"/>
    <mergeCell ref="O554:O555"/>
    <mergeCell ref="H556:H557"/>
    <mergeCell ref="I556:I557"/>
    <mergeCell ref="J556:J557"/>
    <mergeCell ref="K556:K557"/>
    <mergeCell ref="A556:A557"/>
    <mergeCell ref="B556:B557"/>
    <mergeCell ref="C556:C557"/>
    <mergeCell ref="E556:E557"/>
    <mergeCell ref="M556:M557"/>
    <mergeCell ref="O556:O557"/>
    <mergeCell ref="A546:A547"/>
    <mergeCell ref="B546:B547"/>
    <mergeCell ref="C546:C547"/>
    <mergeCell ref="E546:E547"/>
    <mergeCell ref="F546:F547"/>
    <mergeCell ref="E544:E545"/>
    <mergeCell ref="F544:F545"/>
    <mergeCell ref="O546:O547"/>
    <mergeCell ref="G546:G547"/>
    <mergeCell ref="H546:H547"/>
    <mergeCell ref="I546:I547"/>
    <mergeCell ref="J546:J547"/>
    <mergeCell ref="K546:K547"/>
    <mergeCell ref="M546:M547"/>
    <mergeCell ref="H552:H553"/>
    <mergeCell ref="I552:I553"/>
    <mergeCell ref="J552:J553"/>
    <mergeCell ref="K552:K553"/>
    <mergeCell ref="A552:A553"/>
    <mergeCell ref="B552:B553"/>
    <mergeCell ref="C552:C553"/>
    <mergeCell ref="E552:E553"/>
    <mergeCell ref="M552:M553"/>
    <mergeCell ref="O552:O553"/>
    <mergeCell ref="A542:A543"/>
    <mergeCell ref="B542:B543"/>
    <mergeCell ref="C542:C543"/>
    <mergeCell ref="E542:E543"/>
    <mergeCell ref="F542:F543"/>
    <mergeCell ref="G542:G543"/>
    <mergeCell ref="H542:H543"/>
    <mergeCell ref="G540:G541"/>
    <mergeCell ref="H540:H541"/>
    <mergeCell ref="K542:K543"/>
    <mergeCell ref="M542:M543"/>
    <mergeCell ref="O542:O543"/>
    <mergeCell ref="A544:A545"/>
    <mergeCell ref="B544:B545"/>
    <mergeCell ref="C544:C545"/>
    <mergeCell ref="G544:G545"/>
    <mergeCell ref="H544:H545"/>
    <mergeCell ref="I544:I545"/>
    <mergeCell ref="J544:J545"/>
    <mergeCell ref="I542:I543"/>
    <mergeCell ref="J542:J543"/>
    <mergeCell ref="K544:K545"/>
    <mergeCell ref="M544:M545"/>
    <mergeCell ref="O544:O545"/>
    <mergeCell ref="A540:A541"/>
    <mergeCell ref="B540:B541"/>
    <mergeCell ref="C540:C541"/>
    <mergeCell ref="E540:E541"/>
    <mergeCell ref="F540:F541"/>
    <mergeCell ref="E538:E539"/>
    <mergeCell ref="F538:F539"/>
    <mergeCell ref="H538:H539"/>
    <mergeCell ref="I540:I541"/>
    <mergeCell ref="J540:J541"/>
    <mergeCell ref="K540:K541"/>
    <mergeCell ref="M540:M541"/>
    <mergeCell ref="K538:K539"/>
    <mergeCell ref="M538:M539"/>
    <mergeCell ref="I538:I539"/>
    <mergeCell ref="J538:J539"/>
    <mergeCell ref="O540:O541"/>
    <mergeCell ref="A536:A537"/>
    <mergeCell ref="B536:B537"/>
    <mergeCell ref="C536:C537"/>
    <mergeCell ref="E536:E537"/>
    <mergeCell ref="F536:F537"/>
    <mergeCell ref="G536:G537"/>
    <mergeCell ref="H536:H537"/>
    <mergeCell ref="G534:G535"/>
    <mergeCell ref="H534:H535"/>
    <mergeCell ref="I536:I537"/>
    <mergeCell ref="J536:J537"/>
    <mergeCell ref="K536:K537"/>
    <mergeCell ref="M536:M537"/>
    <mergeCell ref="O536:O537"/>
    <mergeCell ref="A538:A539"/>
    <mergeCell ref="B538:B539"/>
    <mergeCell ref="C538:C539"/>
    <mergeCell ref="O538:O539"/>
    <mergeCell ref="G538:G539"/>
    <mergeCell ref="A534:A535"/>
    <mergeCell ref="B534:B535"/>
    <mergeCell ref="C534:C535"/>
    <mergeCell ref="E534:E535"/>
    <mergeCell ref="F534:F535"/>
    <mergeCell ref="E532:E533"/>
    <mergeCell ref="F532:F533"/>
    <mergeCell ref="H532:H533"/>
    <mergeCell ref="I534:I535"/>
    <mergeCell ref="J534:J535"/>
    <mergeCell ref="K534:K535"/>
    <mergeCell ref="M534:M535"/>
    <mergeCell ref="K532:K533"/>
    <mergeCell ref="M532:M533"/>
    <mergeCell ref="I532:I533"/>
    <mergeCell ref="J532:J533"/>
    <mergeCell ref="O534:O535"/>
    <mergeCell ref="A530:A531"/>
    <mergeCell ref="B530:B531"/>
    <mergeCell ref="C530:C531"/>
    <mergeCell ref="E530:E531"/>
    <mergeCell ref="F530:F531"/>
    <mergeCell ref="G530:G531"/>
    <mergeCell ref="H530:H531"/>
    <mergeCell ref="G528:G529"/>
    <mergeCell ref="H528:H529"/>
    <mergeCell ref="I530:I531"/>
    <mergeCell ref="J530:J531"/>
    <mergeCell ref="K530:K531"/>
    <mergeCell ref="M530:M531"/>
    <mergeCell ref="O530:O531"/>
    <mergeCell ref="A532:A533"/>
    <mergeCell ref="B532:B533"/>
    <mergeCell ref="C532:C533"/>
    <mergeCell ref="O532:O533"/>
    <mergeCell ref="G532:G533"/>
    <mergeCell ref="A528:A529"/>
    <mergeCell ref="B528:B529"/>
    <mergeCell ref="C528:C529"/>
    <mergeCell ref="E528:E529"/>
    <mergeCell ref="F528:F529"/>
    <mergeCell ref="E526:E527"/>
    <mergeCell ref="F526:F527"/>
    <mergeCell ref="H526:H527"/>
    <mergeCell ref="I528:I529"/>
    <mergeCell ref="J528:J529"/>
    <mergeCell ref="K528:K529"/>
    <mergeCell ref="M528:M529"/>
    <mergeCell ref="K526:K527"/>
    <mergeCell ref="M526:M527"/>
    <mergeCell ref="I526:I527"/>
    <mergeCell ref="J526:J527"/>
    <mergeCell ref="O528:O529"/>
    <mergeCell ref="A524:A525"/>
    <mergeCell ref="B524:B525"/>
    <mergeCell ref="C524:C525"/>
    <mergeCell ref="E524:E525"/>
    <mergeCell ref="F524:F525"/>
    <mergeCell ref="G524:G525"/>
    <mergeCell ref="H524:H525"/>
    <mergeCell ref="G522:G523"/>
    <mergeCell ref="H522:H523"/>
    <mergeCell ref="I524:I525"/>
    <mergeCell ref="J524:J525"/>
    <mergeCell ref="K524:K525"/>
    <mergeCell ref="M524:M525"/>
    <mergeCell ref="O524:O525"/>
    <mergeCell ref="A526:A527"/>
    <mergeCell ref="B526:B527"/>
    <mergeCell ref="C526:C527"/>
    <mergeCell ref="O526:O527"/>
    <mergeCell ref="G526:G527"/>
    <mergeCell ref="A520:A521"/>
    <mergeCell ref="B520:B521"/>
    <mergeCell ref="C520:C521"/>
    <mergeCell ref="O520:O521"/>
    <mergeCell ref="G520:G521"/>
    <mergeCell ref="A522:A523"/>
    <mergeCell ref="B522:B523"/>
    <mergeCell ref="C522:C523"/>
    <mergeCell ref="E522:E523"/>
    <mergeCell ref="F522:F523"/>
    <mergeCell ref="E520:E521"/>
    <mergeCell ref="F520:F521"/>
    <mergeCell ref="H520:H521"/>
    <mergeCell ref="I522:I523"/>
    <mergeCell ref="J522:J523"/>
    <mergeCell ref="K522:K523"/>
    <mergeCell ref="M522:M523"/>
    <mergeCell ref="K520:K521"/>
    <mergeCell ref="M520:M521"/>
    <mergeCell ref="I520:I521"/>
    <mergeCell ref="J520:J521"/>
    <mergeCell ref="O522:O523"/>
    <mergeCell ref="A516:A517"/>
    <mergeCell ref="B516:B517"/>
    <mergeCell ref="C516:C517"/>
    <mergeCell ref="E516:E517"/>
    <mergeCell ref="F516:F517"/>
    <mergeCell ref="E514:E515"/>
    <mergeCell ref="F514:F515"/>
    <mergeCell ref="I516:I517"/>
    <mergeCell ref="J516:J517"/>
    <mergeCell ref="K516:K517"/>
    <mergeCell ref="M516:M517"/>
    <mergeCell ref="K514:K515"/>
    <mergeCell ref="M514:M515"/>
    <mergeCell ref="I514:I515"/>
    <mergeCell ref="J514:J515"/>
    <mergeCell ref="O516:O517"/>
    <mergeCell ref="A518:A519"/>
    <mergeCell ref="B518:B519"/>
    <mergeCell ref="C518:C519"/>
    <mergeCell ref="E518:E519"/>
    <mergeCell ref="F518:F519"/>
    <mergeCell ref="G518:G519"/>
    <mergeCell ref="H518:H519"/>
    <mergeCell ref="G516:G517"/>
    <mergeCell ref="H516:H517"/>
    <mergeCell ref="I518:I519"/>
    <mergeCell ref="J518:J519"/>
    <mergeCell ref="K518:K519"/>
    <mergeCell ref="M518:M519"/>
    <mergeCell ref="O518:O519"/>
    <mergeCell ref="A512:A513"/>
    <mergeCell ref="B512:B513"/>
    <mergeCell ref="C512:C513"/>
    <mergeCell ref="E512:E513"/>
    <mergeCell ref="F512:F513"/>
    <mergeCell ref="G512:G513"/>
    <mergeCell ref="H512:H513"/>
    <mergeCell ref="I512:I513"/>
    <mergeCell ref="J512:J513"/>
    <mergeCell ref="K512:K513"/>
    <mergeCell ref="M512:M513"/>
    <mergeCell ref="O512:O513"/>
    <mergeCell ref="A514:A515"/>
    <mergeCell ref="B514:B515"/>
    <mergeCell ref="C514:C515"/>
    <mergeCell ref="O514:O515"/>
    <mergeCell ref="G514:G515"/>
    <mergeCell ref="H514:H515"/>
    <mergeCell ref="A510:A511"/>
    <mergeCell ref="B510:B511"/>
    <mergeCell ref="C510:C511"/>
    <mergeCell ref="E510:E511"/>
    <mergeCell ref="F510:F511"/>
    <mergeCell ref="G510:G511"/>
    <mergeCell ref="H510:H511"/>
    <mergeCell ref="F508:F509"/>
    <mergeCell ref="G508:G509"/>
    <mergeCell ref="J510:J511"/>
    <mergeCell ref="K510:K511"/>
    <mergeCell ref="M510:M511"/>
    <mergeCell ref="O510:O511"/>
    <mergeCell ref="I474:I475"/>
    <mergeCell ref="I476:I477"/>
    <mergeCell ref="I478:I479"/>
    <mergeCell ref="I480:I481"/>
    <mergeCell ref="I482:I483"/>
    <mergeCell ref="I484:I485"/>
    <mergeCell ref="I486:I487"/>
    <mergeCell ref="I488:I489"/>
    <mergeCell ref="I490:I491"/>
    <mergeCell ref="I492:I493"/>
    <mergeCell ref="I494:I495"/>
    <mergeCell ref="I496:I497"/>
    <mergeCell ref="I498:I499"/>
    <mergeCell ref="I500:I501"/>
    <mergeCell ref="I502:I503"/>
    <mergeCell ref="I504:I505"/>
    <mergeCell ref="I506:I507"/>
    <mergeCell ref="I508:I509"/>
    <mergeCell ref="I510:I511"/>
    <mergeCell ref="F506:F507"/>
    <mergeCell ref="G506:G507"/>
    <mergeCell ref="H506:H507"/>
    <mergeCell ref="F504:F505"/>
    <mergeCell ref="G504:G505"/>
    <mergeCell ref="H504:H505"/>
    <mergeCell ref="O506:O507"/>
    <mergeCell ref="A508:A509"/>
    <mergeCell ref="B508:B509"/>
    <mergeCell ref="C508:C509"/>
    <mergeCell ref="E508:E509"/>
    <mergeCell ref="O504:O505"/>
    <mergeCell ref="A506:A507"/>
    <mergeCell ref="B506:B507"/>
    <mergeCell ref="C506:C507"/>
    <mergeCell ref="E506:E507"/>
    <mergeCell ref="H508:H509"/>
    <mergeCell ref="J508:J509"/>
    <mergeCell ref="K508:K509"/>
    <mergeCell ref="M508:M509"/>
    <mergeCell ref="J506:J507"/>
    <mergeCell ref="K506:K507"/>
    <mergeCell ref="M506:M507"/>
    <mergeCell ref="O508:O509"/>
    <mergeCell ref="F502:F503"/>
    <mergeCell ref="G502:G503"/>
    <mergeCell ref="H502:H503"/>
    <mergeCell ref="F500:F501"/>
    <mergeCell ref="G500:G501"/>
    <mergeCell ref="H500:H501"/>
    <mergeCell ref="O502:O503"/>
    <mergeCell ref="A504:A505"/>
    <mergeCell ref="B504:B505"/>
    <mergeCell ref="C504:C505"/>
    <mergeCell ref="E504:E505"/>
    <mergeCell ref="O500:O501"/>
    <mergeCell ref="A502:A503"/>
    <mergeCell ref="B502:B503"/>
    <mergeCell ref="C502:C503"/>
    <mergeCell ref="E502:E503"/>
    <mergeCell ref="J504:J505"/>
    <mergeCell ref="K504:K505"/>
    <mergeCell ref="M504:M505"/>
    <mergeCell ref="J502:J503"/>
    <mergeCell ref="K502:K503"/>
    <mergeCell ref="M502:M503"/>
    <mergeCell ref="F498:F499"/>
    <mergeCell ref="G498:G499"/>
    <mergeCell ref="H498:H499"/>
    <mergeCell ref="F496:F497"/>
    <mergeCell ref="G496:G497"/>
    <mergeCell ref="H496:H497"/>
    <mergeCell ref="O498:O499"/>
    <mergeCell ref="A500:A501"/>
    <mergeCell ref="B500:B501"/>
    <mergeCell ref="C500:C501"/>
    <mergeCell ref="E500:E501"/>
    <mergeCell ref="O496:O497"/>
    <mergeCell ref="A498:A499"/>
    <mergeCell ref="B498:B499"/>
    <mergeCell ref="C498:C499"/>
    <mergeCell ref="E498:E499"/>
    <mergeCell ref="J500:J501"/>
    <mergeCell ref="K500:K501"/>
    <mergeCell ref="M500:M501"/>
    <mergeCell ref="J498:J499"/>
    <mergeCell ref="K498:K499"/>
    <mergeCell ref="M498:M499"/>
    <mergeCell ref="F494:F495"/>
    <mergeCell ref="G494:G495"/>
    <mergeCell ref="H494:H495"/>
    <mergeCell ref="F492:F493"/>
    <mergeCell ref="G492:G493"/>
    <mergeCell ref="H492:H493"/>
    <mergeCell ref="O494:O495"/>
    <mergeCell ref="A496:A497"/>
    <mergeCell ref="B496:B497"/>
    <mergeCell ref="C496:C497"/>
    <mergeCell ref="E496:E497"/>
    <mergeCell ref="O492:O493"/>
    <mergeCell ref="A494:A495"/>
    <mergeCell ref="B494:B495"/>
    <mergeCell ref="C494:C495"/>
    <mergeCell ref="E494:E495"/>
    <mergeCell ref="J496:J497"/>
    <mergeCell ref="K496:K497"/>
    <mergeCell ref="M496:M497"/>
    <mergeCell ref="J494:J495"/>
    <mergeCell ref="K494:K495"/>
    <mergeCell ref="M494:M495"/>
    <mergeCell ref="F490:F491"/>
    <mergeCell ref="G490:G491"/>
    <mergeCell ref="H490:H491"/>
    <mergeCell ref="F488:F489"/>
    <mergeCell ref="G488:G489"/>
    <mergeCell ref="H488:H489"/>
    <mergeCell ref="O490:O491"/>
    <mergeCell ref="A492:A493"/>
    <mergeCell ref="B492:B493"/>
    <mergeCell ref="C492:C493"/>
    <mergeCell ref="E492:E493"/>
    <mergeCell ref="O488:O489"/>
    <mergeCell ref="A490:A491"/>
    <mergeCell ref="B490:B491"/>
    <mergeCell ref="C490:C491"/>
    <mergeCell ref="E490:E491"/>
    <mergeCell ref="J492:J493"/>
    <mergeCell ref="K492:K493"/>
    <mergeCell ref="M492:M493"/>
    <mergeCell ref="J490:J491"/>
    <mergeCell ref="K490:K491"/>
    <mergeCell ref="M490:M491"/>
    <mergeCell ref="F486:F487"/>
    <mergeCell ref="G486:G487"/>
    <mergeCell ref="H486:H487"/>
    <mergeCell ref="F484:F485"/>
    <mergeCell ref="G484:G485"/>
    <mergeCell ref="H484:H485"/>
    <mergeCell ref="O486:O487"/>
    <mergeCell ref="A488:A489"/>
    <mergeCell ref="B488:B489"/>
    <mergeCell ref="C488:C489"/>
    <mergeCell ref="E488:E489"/>
    <mergeCell ref="O484:O485"/>
    <mergeCell ref="A486:A487"/>
    <mergeCell ref="B486:B487"/>
    <mergeCell ref="C486:C487"/>
    <mergeCell ref="E486:E487"/>
    <mergeCell ref="J488:J489"/>
    <mergeCell ref="K488:K489"/>
    <mergeCell ref="M488:M489"/>
    <mergeCell ref="J486:J487"/>
    <mergeCell ref="K486:K487"/>
    <mergeCell ref="M486:M487"/>
    <mergeCell ref="J480:J481"/>
    <mergeCell ref="K480:K481"/>
    <mergeCell ref="M480:M481"/>
    <mergeCell ref="A480:A481"/>
    <mergeCell ref="B480:B481"/>
    <mergeCell ref="C480:C481"/>
    <mergeCell ref="E480:E481"/>
    <mergeCell ref="F482:F483"/>
    <mergeCell ref="G482:G483"/>
    <mergeCell ref="H482:H483"/>
    <mergeCell ref="F480:F481"/>
    <mergeCell ref="G480:G481"/>
    <mergeCell ref="H480:H481"/>
    <mergeCell ref="O482:O483"/>
    <mergeCell ref="A484:A485"/>
    <mergeCell ref="B484:B485"/>
    <mergeCell ref="C484:C485"/>
    <mergeCell ref="E484:E485"/>
    <mergeCell ref="O480:O481"/>
    <mergeCell ref="A482:A483"/>
    <mergeCell ref="B482:B483"/>
    <mergeCell ref="C482:C483"/>
    <mergeCell ref="E482:E483"/>
    <mergeCell ref="J484:J485"/>
    <mergeCell ref="K484:K485"/>
    <mergeCell ref="M484:M485"/>
    <mergeCell ref="J482:J483"/>
    <mergeCell ref="K482:K483"/>
    <mergeCell ref="M482:M483"/>
    <mergeCell ref="A478:A479"/>
    <mergeCell ref="B478:B479"/>
    <mergeCell ref="C478:C479"/>
    <mergeCell ref="E478:E479"/>
    <mergeCell ref="F478:F479"/>
    <mergeCell ref="A476:A477"/>
    <mergeCell ref="B476:B477"/>
    <mergeCell ref="G478:G479"/>
    <mergeCell ref="H478:H479"/>
    <mergeCell ref="J476:J477"/>
    <mergeCell ref="K476:K477"/>
    <mergeCell ref="M476:M477"/>
    <mergeCell ref="O476:O477"/>
    <mergeCell ref="J478:J479"/>
    <mergeCell ref="K478:K479"/>
    <mergeCell ref="M478:M479"/>
    <mergeCell ref="O478:O479"/>
    <mergeCell ref="F160:F161"/>
    <mergeCell ref="E160:E161"/>
    <mergeCell ref="F168:F169"/>
    <mergeCell ref="F154:F155"/>
    <mergeCell ref="C476:C477"/>
    <mergeCell ref="E476:E477"/>
    <mergeCell ref="I472:I473"/>
    <mergeCell ref="I460:I461"/>
    <mergeCell ref="I462:I463"/>
    <mergeCell ref="E234:E235"/>
    <mergeCell ref="F234:F235"/>
    <mergeCell ref="G234:G235"/>
    <mergeCell ref="I234:I235"/>
    <mergeCell ref="F240:F241"/>
    <mergeCell ref="F476:F477"/>
    <mergeCell ref="G476:G477"/>
    <mergeCell ref="H476:H477"/>
    <mergeCell ref="F124:F125"/>
    <mergeCell ref="B114:B115"/>
    <mergeCell ref="C114:C115"/>
    <mergeCell ref="E120:E121"/>
    <mergeCell ref="E122:E123"/>
    <mergeCell ref="E86:E87"/>
    <mergeCell ref="B90:B91"/>
    <mergeCell ref="C90:C91"/>
    <mergeCell ref="E104:E105"/>
    <mergeCell ref="C96:C97"/>
    <mergeCell ref="B94:B95"/>
    <mergeCell ref="B100:B101"/>
    <mergeCell ref="C98:C99"/>
    <mergeCell ref="E126:E127"/>
    <mergeCell ref="G126:G127"/>
    <mergeCell ref="C128:C129"/>
    <mergeCell ref="G134:G135"/>
    <mergeCell ref="F126:F127"/>
    <mergeCell ref="B126:B127"/>
    <mergeCell ref="B134:B135"/>
    <mergeCell ref="G130:G131"/>
    <mergeCell ref="C126:C127"/>
    <mergeCell ref="F130:F131"/>
    <mergeCell ref="F134:F135"/>
    <mergeCell ref="E32:E33"/>
    <mergeCell ref="F32:F33"/>
    <mergeCell ref="G32:G33"/>
    <mergeCell ref="F34:F35"/>
    <mergeCell ref="G34:G35"/>
    <mergeCell ref="G36:G37"/>
    <mergeCell ref="E34:E35"/>
    <mergeCell ref="E36:E37"/>
    <mergeCell ref="G38:G39"/>
    <mergeCell ref="E50:E51"/>
    <mergeCell ref="E40:E41"/>
    <mergeCell ref="C78:C79"/>
    <mergeCell ref="E80:E81"/>
    <mergeCell ref="E78:E79"/>
    <mergeCell ref="C60:C61"/>
    <mergeCell ref="C64:C65"/>
    <mergeCell ref="G50:G51"/>
    <mergeCell ref="G52:G53"/>
    <mergeCell ref="F50:F51"/>
    <mergeCell ref="F42:F43"/>
    <mergeCell ref="F38:F39"/>
    <mergeCell ref="E68:E69"/>
    <mergeCell ref="E62:E63"/>
    <mergeCell ref="E60:E61"/>
    <mergeCell ref="E52:E53"/>
    <mergeCell ref="I2:I3"/>
    <mergeCell ref="I4:I5"/>
    <mergeCell ref="M4:M5"/>
    <mergeCell ref="O4:O5"/>
    <mergeCell ref="A6:A7"/>
    <mergeCell ref="B6:B7"/>
    <mergeCell ref="C6:C7"/>
    <mergeCell ref="E6:E7"/>
    <mergeCell ref="F6:F7"/>
    <mergeCell ref="M6:M7"/>
    <mergeCell ref="A4:A5"/>
    <mergeCell ref="B4:B5"/>
    <mergeCell ref="A2:A3"/>
    <mergeCell ref="B2:B3"/>
    <mergeCell ref="J4:J5"/>
    <mergeCell ref="K4:K5"/>
    <mergeCell ref="H2:H3"/>
    <mergeCell ref="J2:J3"/>
    <mergeCell ref="K2:K3"/>
    <mergeCell ref="H4:H5"/>
    <mergeCell ref="O2:O3"/>
    <mergeCell ref="C2:C3"/>
    <mergeCell ref="E4:E5"/>
    <mergeCell ref="F4:F5"/>
    <mergeCell ref="G4:G5"/>
    <mergeCell ref="G2:G3"/>
    <mergeCell ref="E2:E3"/>
    <mergeCell ref="F2:F3"/>
    <mergeCell ref="M2:M3"/>
    <mergeCell ref="C4:C5"/>
    <mergeCell ref="M8:M9"/>
    <mergeCell ref="O8:O9"/>
    <mergeCell ref="O10:O11"/>
    <mergeCell ref="M10:M11"/>
    <mergeCell ref="A10:A11"/>
    <mergeCell ref="B10:B11"/>
    <mergeCell ref="C10:C11"/>
    <mergeCell ref="E10:E11"/>
    <mergeCell ref="F10:F11"/>
    <mergeCell ref="G10:G11"/>
    <mergeCell ref="H6:H7"/>
    <mergeCell ref="G6:G7"/>
    <mergeCell ref="E8:E9"/>
    <mergeCell ref="F8:F9"/>
    <mergeCell ref="G8:G9"/>
    <mergeCell ref="H8:H9"/>
    <mergeCell ref="O6:O7"/>
    <mergeCell ref="A8:A9"/>
    <mergeCell ref="B8:B9"/>
    <mergeCell ref="C8:C9"/>
    <mergeCell ref="J8:J9"/>
    <mergeCell ref="K8:K9"/>
    <mergeCell ref="J6:J7"/>
    <mergeCell ref="K6:K7"/>
    <mergeCell ref="I6:I7"/>
    <mergeCell ref="I8:I9"/>
    <mergeCell ref="F12:F13"/>
    <mergeCell ref="G12:G13"/>
    <mergeCell ref="H12:H13"/>
    <mergeCell ref="I10:I11"/>
    <mergeCell ref="I14:I15"/>
    <mergeCell ref="H10:H11"/>
    <mergeCell ref="O16:O17"/>
    <mergeCell ref="H14:H15"/>
    <mergeCell ref="M12:M13"/>
    <mergeCell ref="O12:O13"/>
    <mergeCell ref="M16:M17"/>
    <mergeCell ref="A12:A13"/>
    <mergeCell ref="B12:B13"/>
    <mergeCell ref="C12:C13"/>
    <mergeCell ref="J12:J13"/>
    <mergeCell ref="K12:K13"/>
    <mergeCell ref="J10:J11"/>
    <mergeCell ref="K10:K11"/>
    <mergeCell ref="I12:I13"/>
    <mergeCell ref="E12:E13"/>
    <mergeCell ref="F14:F15"/>
    <mergeCell ref="G14:G15"/>
    <mergeCell ref="E16:E17"/>
    <mergeCell ref="F16:F17"/>
    <mergeCell ref="E14:E15"/>
    <mergeCell ref="O14:O15"/>
    <mergeCell ref="K14:K15"/>
    <mergeCell ref="G16:G17"/>
    <mergeCell ref="H16:H17"/>
    <mergeCell ref="J16:J17"/>
    <mergeCell ref="K16:K17"/>
    <mergeCell ref="I20:I21"/>
    <mergeCell ref="M20:M21"/>
    <mergeCell ref="I16:I17"/>
    <mergeCell ref="J14:J15"/>
    <mergeCell ref="M14:M15"/>
    <mergeCell ref="A16:A17"/>
    <mergeCell ref="B16:B17"/>
    <mergeCell ref="C16:C17"/>
    <mergeCell ref="A14:A15"/>
    <mergeCell ref="B14:B15"/>
    <mergeCell ref="C14:C15"/>
    <mergeCell ref="C20:C21"/>
    <mergeCell ref="F20:F21"/>
    <mergeCell ref="E20:E21"/>
    <mergeCell ref="E18:E19"/>
    <mergeCell ref="F18:F19"/>
    <mergeCell ref="G18:G19"/>
    <mergeCell ref="A18:A19"/>
    <mergeCell ref="G22:G23"/>
    <mergeCell ref="H22:H23"/>
    <mergeCell ref="B18:B19"/>
    <mergeCell ref="C18:C19"/>
    <mergeCell ref="A24:A25"/>
    <mergeCell ref="E24:E25"/>
    <mergeCell ref="A20:A21"/>
    <mergeCell ref="B20:B21"/>
    <mergeCell ref="F24:F25"/>
    <mergeCell ref="O18:O19"/>
    <mergeCell ref="H18:H19"/>
    <mergeCell ref="J18:J19"/>
    <mergeCell ref="K18:K19"/>
    <mergeCell ref="M18:M19"/>
    <mergeCell ref="I18:I19"/>
    <mergeCell ref="K20:K21"/>
    <mergeCell ref="O20:O21"/>
    <mergeCell ref="H20:H21"/>
    <mergeCell ref="G20:G21"/>
    <mergeCell ref="C26:C27"/>
    <mergeCell ref="B26:B27"/>
    <mergeCell ref="H26:H27"/>
    <mergeCell ref="A26:A27"/>
    <mergeCell ref="G26:G27"/>
    <mergeCell ref="F26:F27"/>
    <mergeCell ref="E26:E27"/>
    <mergeCell ref="O24:O25"/>
    <mergeCell ref="I24:I25"/>
    <mergeCell ref="J22:J23"/>
    <mergeCell ref="M22:M23"/>
    <mergeCell ref="K22:K23"/>
    <mergeCell ref="J20:J21"/>
    <mergeCell ref="M24:M25"/>
    <mergeCell ref="O22:O23"/>
    <mergeCell ref="J24:J25"/>
    <mergeCell ref="K24:K25"/>
    <mergeCell ref="A22:A23"/>
    <mergeCell ref="B22:B23"/>
    <mergeCell ref="C22:C23"/>
    <mergeCell ref="I22:I23"/>
    <mergeCell ref="F22:F23"/>
    <mergeCell ref="H24:H25"/>
    <mergeCell ref="E22:E23"/>
    <mergeCell ref="G24:G25"/>
    <mergeCell ref="B24:B25"/>
    <mergeCell ref="C24:C25"/>
    <mergeCell ref="C32:C33"/>
    <mergeCell ref="O30:O31"/>
    <mergeCell ref="H30:H31"/>
    <mergeCell ref="J30:J31"/>
    <mergeCell ref="K30:K31"/>
    <mergeCell ref="M30:M31"/>
    <mergeCell ref="I32:I33"/>
    <mergeCell ref="H32:H33"/>
    <mergeCell ref="I30:I31"/>
    <mergeCell ref="A30:A31"/>
    <mergeCell ref="B30:B31"/>
    <mergeCell ref="C30:C31"/>
    <mergeCell ref="F30:F31"/>
    <mergeCell ref="E30:E31"/>
    <mergeCell ref="G30:G31"/>
    <mergeCell ref="O26:O27"/>
    <mergeCell ref="M26:M27"/>
    <mergeCell ref="I26:I27"/>
    <mergeCell ref="O28:O29"/>
    <mergeCell ref="J26:J27"/>
    <mergeCell ref="K28:K29"/>
    <mergeCell ref="M28:M29"/>
    <mergeCell ref="I28:I29"/>
    <mergeCell ref="J28:J29"/>
    <mergeCell ref="K26:K27"/>
    <mergeCell ref="F28:F29"/>
    <mergeCell ref="G28:G29"/>
    <mergeCell ref="H28:H29"/>
    <mergeCell ref="A28:A29"/>
    <mergeCell ref="B28:B29"/>
    <mergeCell ref="C28:C29"/>
    <mergeCell ref="E28:E29"/>
    <mergeCell ref="A38:A39"/>
    <mergeCell ref="B38:B39"/>
    <mergeCell ref="I40:I41"/>
    <mergeCell ref="G40:G41"/>
    <mergeCell ref="A40:A41"/>
    <mergeCell ref="E38:E39"/>
    <mergeCell ref="C36:C37"/>
    <mergeCell ref="B36:B37"/>
    <mergeCell ref="A34:A35"/>
    <mergeCell ref="B34:B35"/>
    <mergeCell ref="C34:C35"/>
    <mergeCell ref="O38:O39"/>
    <mergeCell ref="M38:M39"/>
    <mergeCell ref="J38:J39"/>
    <mergeCell ref="K38:K39"/>
    <mergeCell ref="A36:A37"/>
    <mergeCell ref="J32:J33"/>
    <mergeCell ref="K32:K33"/>
    <mergeCell ref="J34:J35"/>
    <mergeCell ref="O32:O33"/>
    <mergeCell ref="K34:K35"/>
    <mergeCell ref="O34:O35"/>
    <mergeCell ref="M32:M33"/>
    <mergeCell ref="I36:I37"/>
    <mergeCell ref="M36:M37"/>
    <mergeCell ref="J36:J37"/>
    <mergeCell ref="K36:K37"/>
    <mergeCell ref="H34:H35"/>
    <mergeCell ref="M34:M35"/>
    <mergeCell ref="I34:I35"/>
    <mergeCell ref="A32:A33"/>
    <mergeCell ref="B32:B33"/>
    <mergeCell ref="H42:H43"/>
    <mergeCell ref="H40:H41"/>
    <mergeCell ref="B40:B41"/>
    <mergeCell ref="C40:C41"/>
    <mergeCell ref="G42:G43"/>
    <mergeCell ref="G44:G45"/>
    <mergeCell ref="E42:E43"/>
    <mergeCell ref="B44:B45"/>
    <mergeCell ref="O36:O37"/>
    <mergeCell ref="H36:H37"/>
    <mergeCell ref="I38:I39"/>
    <mergeCell ref="F40:F41"/>
    <mergeCell ref="H38:H39"/>
    <mergeCell ref="I42:I43"/>
    <mergeCell ref="O42:O43"/>
    <mergeCell ref="J40:J41"/>
    <mergeCell ref="O40:O41"/>
    <mergeCell ref="K40:K41"/>
    <mergeCell ref="C38:C39"/>
    <mergeCell ref="F36:F37"/>
    <mergeCell ref="E44:E45"/>
    <mergeCell ref="M44:M45"/>
    <mergeCell ref="H44:H45"/>
    <mergeCell ref="H48:H49"/>
    <mergeCell ref="E48:E49"/>
    <mergeCell ref="A48:A49"/>
    <mergeCell ref="B48:B49"/>
    <mergeCell ref="C48:C49"/>
    <mergeCell ref="G48:G49"/>
    <mergeCell ref="F48:F49"/>
    <mergeCell ref="M40:M41"/>
    <mergeCell ref="J42:J43"/>
    <mergeCell ref="M42:M43"/>
    <mergeCell ref="O44:O45"/>
    <mergeCell ref="E46:E47"/>
    <mergeCell ref="F46:F47"/>
    <mergeCell ref="G46:G47"/>
    <mergeCell ref="J46:J47"/>
    <mergeCell ref="F44:F45"/>
    <mergeCell ref="H46:H47"/>
    <mergeCell ref="A46:A47"/>
    <mergeCell ref="B46:B47"/>
    <mergeCell ref="C46:C47"/>
    <mergeCell ref="J44:J45"/>
    <mergeCell ref="I44:I45"/>
    <mergeCell ref="A42:A43"/>
    <mergeCell ref="B42:B43"/>
    <mergeCell ref="C42:C43"/>
    <mergeCell ref="A44:A45"/>
    <mergeCell ref="C44:C45"/>
    <mergeCell ref="K44:K45"/>
    <mergeCell ref="K42:K43"/>
    <mergeCell ref="M50:M51"/>
    <mergeCell ref="O50:O51"/>
    <mergeCell ref="I50:I51"/>
    <mergeCell ref="H50:H51"/>
    <mergeCell ref="J50:J51"/>
    <mergeCell ref="K50:K51"/>
    <mergeCell ref="A52:A53"/>
    <mergeCell ref="B52:B53"/>
    <mergeCell ref="C52:C53"/>
    <mergeCell ref="A50:A51"/>
    <mergeCell ref="B50:B51"/>
    <mergeCell ref="C50:C51"/>
    <mergeCell ref="O48:O49"/>
    <mergeCell ref="I48:I49"/>
    <mergeCell ref="K46:K47"/>
    <mergeCell ref="M46:M47"/>
    <mergeCell ref="I46:I47"/>
    <mergeCell ref="O46:O47"/>
    <mergeCell ref="J48:J49"/>
    <mergeCell ref="K48:K49"/>
    <mergeCell ref="M48:M49"/>
    <mergeCell ref="H52:H53"/>
    <mergeCell ref="H58:H59"/>
    <mergeCell ref="J58:J59"/>
    <mergeCell ref="F56:F57"/>
    <mergeCell ref="I56:I57"/>
    <mergeCell ref="G56:G57"/>
    <mergeCell ref="H56:H57"/>
    <mergeCell ref="I52:I53"/>
    <mergeCell ref="H54:H55"/>
    <mergeCell ref="F52:F53"/>
    <mergeCell ref="A56:A57"/>
    <mergeCell ref="B56:B57"/>
    <mergeCell ref="C56:C57"/>
    <mergeCell ref="A54:A55"/>
    <mergeCell ref="B54:B55"/>
    <mergeCell ref="C54:C55"/>
    <mergeCell ref="G54:G55"/>
    <mergeCell ref="E54:E55"/>
    <mergeCell ref="F54:F55"/>
    <mergeCell ref="E58:E59"/>
    <mergeCell ref="E56:E57"/>
    <mergeCell ref="F58:F59"/>
    <mergeCell ref="G58:G59"/>
    <mergeCell ref="O58:O59"/>
    <mergeCell ref="O56:O57"/>
    <mergeCell ref="M56:M57"/>
    <mergeCell ref="K56:K57"/>
    <mergeCell ref="M58:M59"/>
    <mergeCell ref="K58:K59"/>
    <mergeCell ref="M60:M61"/>
    <mergeCell ref="O52:O53"/>
    <mergeCell ref="J56:J57"/>
    <mergeCell ref="O54:O55"/>
    <mergeCell ref="I54:I55"/>
    <mergeCell ref="K54:K55"/>
    <mergeCell ref="J54:J55"/>
    <mergeCell ref="K52:K53"/>
    <mergeCell ref="J52:J53"/>
    <mergeCell ref="M54:M55"/>
    <mergeCell ref="M52:M53"/>
    <mergeCell ref="I58:I59"/>
    <mergeCell ref="A66:A67"/>
    <mergeCell ref="B66:B67"/>
    <mergeCell ref="C66:C67"/>
    <mergeCell ref="H60:H61"/>
    <mergeCell ref="B64:B65"/>
    <mergeCell ref="I60:I61"/>
    <mergeCell ref="B62:B63"/>
    <mergeCell ref="A64:A65"/>
    <mergeCell ref="G60:G61"/>
    <mergeCell ref="A62:A63"/>
    <mergeCell ref="F60:F61"/>
    <mergeCell ref="A58:A59"/>
    <mergeCell ref="B58:B59"/>
    <mergeCell ref="A60:A61"/>
    <mergeCell ref="B60:B61"/>
    <mergeCell ref="C58:C59"/>
    <mergeCell ref="F62:F63"/>
    <mergeCell ref="G62:G63"/>
    <mergeCell ref="C62:C63"/>
    <mergeCell ref="O62:O63"/>
    <mergeCell ref="E64:E65"/>
    <mergeCell ref="F64:F65"/>
    <mergeCell ref="G64:G65"/>
    <mergeCell ref="H64:H65"/>
    <mergeCell ref="J64:J65"/>
    <mergeCell ref="M62:M63"/>
    <mergeCell ref="I62:I63"/>
    <mergeCell ref="O64:O65"/>
    <mergeCell ref="M64:M65"/>
    <mergeCell ref="J68:J69"/>
    <mergeCell ref="K68:K69"/>
    <mergeCell ref="I64:I65"/>
    <mergeCell ref="K62:K63"/>
    <mergeCell ref="J60:J61"/>
    <mergeCell ref="H62:H63"/>
    <mergeCell ref="K64:K65"/>
    <mergeCell ref="I68:I69"/>
    <mergeCell ref="J62:J63"/>
    <mergeCell ref="O60:O61"/>
    <mergeCell ref="K60:K61"/>
    <mergeCell ref="A68:A69"/>
    <mergeCell ref="B68:B69"/>
    <mergeCell ref="C68:C69"/>
    <mergeCell ref="F66:F67"/>
    <mergeCell ref="K66:K67"/>
    <mergeCell ref="E66:E67"/>
    <mergeCell ref="F68:F69"/>
    <mergeCell ref="O66:O67"/>
    <mergeCell ref="G68:G69"/>
    <mergeCell ref="H68:H69"/>
    <mergeCell ref="G66:G67"/>
    <mergeCell ref="I66:I67"/>
    <mergeCell ref="O68:O69"/>
    <mergeCell ref="H66:H67"/>
    <mergeCell ref="M68:M69"/>
    <mergeCell ref="M66:M67"/>
    <mergeCell ref="J66:J67"/>
    <mergeCell ref="F72:F73"/>
    <mergeCell ref="E72:E73"/>
    <mergeCell ref="H74:H75"/>
    <mergeCell ref="H76:H77"/>
    <mergeCell ref="I74:I75"/>
    <mergeCell ref="I76:I77"/>
    <mergeCell ref="G72:G73"/>
    <mergeCell ref="O72:O73"/>
    <mergeCell ref="G76:G77"/>
    <mergeCell ref="H72:H73"/>
    <mergeCell ref="O74:O75"/>
    <mergeCell ref="J74:J75"/>
    <mergeCell ref="K74:K75"/>
    <mergeCell ref="M74:M75"/>
    <mergeCell ref="M70:M71"/>
    <mergeCell ref="M72:M73"/>
    <mergeCell ref="I72:I73"/>
    <mergeCell ref="J72:J73"/>
    <mergeCell ref="K72:K73"/>
    <mergeCell ref="O70:O71"/>
    <mergeCell ref="J70:J71"/>
    <mergeCell ref="K70:K71"/>
    <mergeCell ref="I70:I71"/>
    <mergeCell ref="M76:M77"/>
    <mergeCell ref="O80:O81"/>
    <mergeCell ref="J76:J77"/>
    <mergeCell ref="K76:K77"/>
    <mergeCell ref="O76:O77"/>
    <mergeCell ref="M78:M79"/>
    <mergeCell ref="M80:M81"/>
    <mergeCell ref="K78:K79"/>
    <mergeCell ref="K80:K81"/>
    <mergeCell ref="A70:A71"/>
    <mergeCell ref="A72:A73"/>
    <mergeCell ref="C76:C77"/>
    <mergeCell ref="B72:B73"/>
    <mergeCell ref="B74:B75"/>
    <mergeCell ref="A74:A75"/>
    <mergeCell ref="A76:A77"/>
    <mergeCell ref="C70:C71"/>
    <mergeCell ref="B70:B71"/>
    <mergeCell ref="G78:G79"/>
    <mergeCell ref="B76:B77"/>
    <mergeCell ref="E76:E77"/>
    <mergeCell ref="E74:E75"/>
    <mergeCell ref="F78:F79"/>
    <mergeCell ref="F74:F75"/>
    <mergeCell ref="G74:G75"/>
    <mergeCell ref="C74:C75"/>
    <mergeCell ref="H70:H71"/>
    <mergeCell ref="G70:G71"/>
    <mergeCell ref="E70:E71"/>
    <mergeCell ref="F70:F71"/>
    <mergeCell ref="F76:F77"/>
    <mergeCell ref="C72:C73"/>
    <mergeCell ref="A80:A81"/>
    <mergeCell ref="E84:E85"/>
    <mergeCell ref="F84:F85"/>
    <mergeCell ref="F82:F83"/>
    <mergeCell ref="A84:A85"/>
    <mergeCell ref="B84:B85"/>
    <mergeCell ref="A82:A83"/>
    <mergeCell ref="B82:B83"/>
    <mergeCell ref="O78:O79"/>
    <mergeCell ref="B78:B79"/>
    <mergeCell ref="A78:A79"/>
    <mergeCell ref="H78:H79"/>
    <mergeCell ref="H80:H81"/>
    <mergeCell ref="I78:I79"/>
    <mergeCell ref="I80:I81"/>
    <mergeCell ref="J78:J79"/>
    <mergeCell ref="F80:F81"/>
    <mergeCell ref="C80:C81"/>
    <mergeCell ref="G80:G81"/>
    <mergeCell ref="J80:J81"/>
    <mergeCell ref="I82:I83"/>
    <mergeCell ref="E82:E83"/>
    <mergeCell ref="C82:C83"/>
    <mergeCell ref="H82:H83"/>
    <mergeCell ref="C84:C85"/>
    <mergeCell ref="B80:B81"/>
    <mergeCell ref="A86:A87"/>
    <mergeCell ref="B86:B87"/>
    <mergeCell ref="C86:C87"/>
    <mergeCell ref="K86:K87"/>
    <mergeCell ref="J86:J87"/>
    <mergeCell ref="O82:O83"/>
    <mergeCell ref="K84:K85"/>
    <mergeCell ref="O84:O85"/>
    <mergeCell ref="O86:O87"/>
    <mergeCell ref="M86:M87"/>
    <mergeCell ref="M84:M85"/>
    <mergeCell ref="I86:I87"/>
    <mergeCell ref="K82:K83"/>
    <mergeCell ref="M82:M83"/>
    <mergeCell ref="J82:J83"/>
    <mergeCell ref="J84:J85"/>
    <mergeCell ref="G84:G85"/>
    <mergeCell ref="H84:H85"/>
    <mergeCell ref="I84:I85"/>
    <mergeCell ref="G82:G83"/>
    <mergeCell ref="H86:H87"/>
    <mergeCell ref="F86:F87"/>
    <mergeCell ref="G86:G87"/>
    <mergeCell ref="G90:G91"/>
    <mergeCell ref="F90:F91"/>
    <mergeCell ref="E90:E91"/>
    <mergeCell ref="B92:B93"/>
    <mergeCell ref="C92:C93"/>
    <mergeCell ref="I92:I93"/>
    <mergeCell ref="O90:O91"/>
    <mergeCell ref="I90:I91"/>
    <mergeCell ref="H90:H91"/>
    <mergeCell ref="J90:J91"/>
    <mergeCell ref="K90:K91"/>
    <mergeCell ref="M90:M91"/>
    <mergeCell ref="A90:A91"/>
    <mergeCell ref="O88:O89"/>
    <mergeCell ref="E88:E89"/>
    <mergeCell ref="F88:F89"/>
    <mergeCell ref="G88:G89"/>
    <mergeCell ref="H88:H89"/>
    <mergeCell ref="I88:I89"/>
    <mergeCell ref="J88:J89"/>
    <mergeCell ref="K88:K89"/>
    <mergeCell ref="M88:M89"/>
    <mergeCell ref="A88:A89"/>
    <mergeCell ref="B88:B89"/>
    <mergeCell ref="C88:C89"/>
    <mergeCell ref="M94:M95"/>
    <mergeCell ref="K96:K97"/>
    <mergeCell ref="O94:O95"/>
    <mergeCell ref="O96:O97"/>
    <mergeCell ref="K92:K93"/>
    <mergeCell ref="M92:M93"/>
    <mergeCell ref="K94:K95"/>
    <mergeCell ref="A92:A93"/>
    <mergeCell ref="A94:A95"/>
    <mergeCell ref="O98:O99"/>
    <mergeCell ref="I96:I97"/>
    <mergeCell ref="H96:H97"/>
    <mergeCell ref="M96:M97"/>
    <mergeCell ref="M98:M99"/>
    <mergeCell ref="J96:J97"/>
    <mergeCell ref="J98:J99"/>
    <mergeCell ref="O92:O93"/>
    <mergeCell ref="G96:G97"/>
    <mergeCell ref="E94:E95"/>
    <mergeCell ref="G94:G95"/>
    <mergeCell ref="F96:F97"/>
    <mergeCell ref="J94:J95"/>
    <mergeCell ref="C94:C95"/>
    <mergeCell ref="F94:F95"/>
    <mergeCell ref="J92:J93"/>
    <mergeCell ref="F92:F93"/>
    <mergeCell ref="G92:G93"/>
    <mergeCell ref="H92:H93"/>
    <mergeCell ref="I94:I95"/>
    <mergeCell ref="H94:H95"/>
    <mergeCell ref="A98:A99"/>
    <mergeCell ref="B96:B97"/>
    <mergeCell ref="E92:E93"/>
    <mergeCell ref="A102:A103"/>
    <mergeCell ref="E102:E103"/>
    <mergeCell ref="A100:A101"/>
    <mergeCell ref="E96:E97"/>
    <mergeCell ref="A96:A97"/>
    <mergeCell ref="C100:C101"/>
    <mergeCell ref="B98:B99"/>
    <mergeCell ref="F98:F99"/>
    <mergeCell ref="E98:E99"/>
    <mergeCell ref="E100:E101"/>
    <mergeCell ref="G98:G99"/>
    <mergeCell ref="G100:G101"/>
    <mergeCell ref="K98:K99"/>
    <mergeCell ref="I98:I99"/>
    <mergeCell ref="H98:H99"/>
    <mergeCell ref="J100:J101"/>
    <mergeCell ref="B102:B103"/>
    <mergeCell ref="A106:A107"/>
    <mergeCell ref="B106:B107"/>
    <mergeCell ref="C106:C107"/>
    <mergeCell ref="E106:E107"/>
    <mergeCell ref="A104:A105"/>
    <mergeCell ref="B104:B105"/>
    <mergeCell ref="O102:O103"/>
    <mergeCell ref="J104:J105"/>
    <mergeCell ref="C104:C105"/>
    <mergeCell ref="F104:F105"/>
    <mergeCell ref="C102:C103"/>
    <mergeCell ref="I104:I105"/>
    <mergeCell ref="H104:H105"/>
    <mergeCell ref="G104:G105"/>
    <mergeCell ref="O100:O101"/>
    <mergeCell ref="M104:M105"/>
    <mergeCell ref="K104:K105"/>
    <mergeCell ref="K100:K101"/>
    <mergeCell ref="K102:K103"/>
    <mergeCell ref="O104:O105"/>
    <mergeCell ref="M102:M103"/>
    <mergeCell ref="M100:M101"/>
    <mergeCell ref="J102:J103"/>
    <mergeCell ref="I102:I103"/>
    <mergeCell ref="I100:I101"/>
    <mergeCell ref="F102:F103"/>
    <mergeCell ref="H102:H103"/>
    <mergeCell ref="G102:G103"/>
    <mergeCell ref="H100:H101"/>
    <mergeCell ref="F100:F101"/>
    <mergeCell ref="K106:K107"/>
    <mergeCell ref="B110:B111"/>
    <mergeCell ref="C110:C111"/>
    <mergeCell ref="J110:J111"/>
    <mergeCell ref="I110:I111"/>
    <mergeCell ref="E108:E109"/>
    <mergeCell ref="B108:B109"/>
    <mergeCell ref="C108:C109"/>
    <mergeCell ref="F108:F109"/>
    <mergeCell ref="F110:F111"/>
    <mergeCell ref="O110:O111"/>
    <mergeCell ref="J108:J109"/>
    <mergeCell ref="K108:K109"/>
    <mergeCell ref="M110:M111"/>
    <mergeCell ref="K110:K111"/>
    <mergeCell ref="H110:H111"/>
    <mergeCell ref="H106:H107"/>
    <mergeCell ref="G108:G109"/>
    <mergeCell ref="O108:O109"/>
    <mergeCell ref="M108:M109"/>
    <mergeCell ref="H108:H109"/>
    <mergeCell ref="O106:O107"/>
    <mergeCell ref="I106:I107"/>
    <mergeCell ref="M106:M107"/>
    <mergeCell ref="J106:J107"/>
    <mergeCell ref="I108:I109"/>
    <mergeCell ref="F106:F107"/>
    <mergeCell ref="G106:G107"/>
    <mergeCell ref="A116:A117"/>
    <mergeCell ref="B116:B117"/>
    <mergeCell ref="C116:C117"/>
    <mergeCell ref="E114:E115"/>
    <mergeCell ref="F114:F115"/>
    <mergeCell ref="A114:A115"/>
    <mergeCell ref="H112:H113"/>
    <mergeCell ref="E112:E113"/>
    <mergeCell ref="G114:G115"/>
    <mergeCell ref="M112:M113"/>
    <mergeCell ref="H114:H115"/>
    <mergeCell ref="I112:I113"/>
    <mergeCell ref="I114:I115"/>
    <mergeCell ref="K112:K113"/>
    <mergeCell ref="J112:J113"/>
    <mergeCell ref="A108:A109"/>
    <mergeCell ref="E110:E111"/>
    <mergeCell ref="F112:F113"/>
    <mergeCell ref="G112:G113"/>
    <mergeCell ref="A112:A113"/>
    <mergeCell ref="B112:B113"/>
    <mergeCell ref="C112:C113"/>
    <mergeCell ref="A110:A111"/>
    <mergeCell ref="G110:G111"/>
    <mergeCell ref="I116:I117"/>
    <mergeCell ref="E116:E117"/>
    <mergeCell ref="F116:F117"/>
    <mergeCell ref="H116:H117"/>
    <mergeCell ref="G116:G117"/>
    <mergeCell ref="F118:F119"/>
    <mergeCell ref="I118:I119"/>
    <mergeCell ref="O112:O113"/>
    <mergeCell ref="C118:C119"/>
    <mergeCell ref="K116:K117"/>
    <mergeCell ref="M116:M117"/>
    <mergeCell ref="J114:J115"/>
    <mergeCell ref="K114:K115"/>
    <mergeCell ref="M114:M115"/>
    <mergeCell ref="J116:J117"/>
    <mergeCell ref="E118:E119"/>
    <mergeCell ref="O116:O117"/>
    <mergeCell ref="O114:O115"/>
    <mergeCell ref="O118:O119"/>
    <mergeCell ref="K120:K121"/>
    <mergeCell ref="K118:K119"/>
    <mergeCell ref="M118:M119"/>
    <mergeCell ref="M120:M121"/>
    <mergeCell ref="H122:H123"/>
    <mergeCell ref="A120:A121"/>
    <mergeCell ref="B120:B121"/>
    <mergeCell ref="C120:C121"/>
    <mergeCell ref="A122:A123"/>
    <mergeCell ref="C122:C123"/>
    <mergeCell ref="J118:J119"/>
    <mergeCell ref="J120:J121"/>
    <mergeCell ref="I120:I121"/>
    <mergeCell ref="G118:G119"/>
    <mergeCell ref="H118:H119"/>
    <mergeCell ref="A118:A119"/>
    <mergeCell ref="B118:B119"/>
    <mergeCell ref="F120:F121"/>
    <mergeCell ref="J124:J125"/>
    <mergeCell ref="M124:M125"/>
    <mergeCell ref="K128:K129"/>
    <mergeCell ref="K126:K127"/>
    <mergeCell ref="M126:M127"/>
    <mergeCell ref="O122:O123"/>
    <mergeCell ref="G124:G125"/>
    <mergeCell ref="H124:H125"/>
    <mergeCell ref="I122:I123"/>
    <mergeCell ref="O124:O125"/>
    <mergeCell ref="I124:I125"/>
    <mergeCell ref="K124:K125"/>
    <mergeCell ref="G122:G123"/>
    <mergeCell ref="J122:J123"/>
    <mergeCell ref="M122:M123"/>
    <mergeCell ref="G120:G121"/>
    <mergeCell ref="O126:O127"/>
    <mergeCell ref="O120:O121"/>
    <mergeCell ref="H120:H121"/>
    <mergeCell ref="H132:H133"/>
    <mergeCell ref="E132:E133"/>
    <mergeCell ref="F132:F133"/>
    <mergeCell ref="C132:C133"/>
    <mergeCell ref="O128:O129"/>
    <mergeCell ref="J128:J129"/>
    <mergeCell ref="M132:M133"/>
    <mergeCell ref="J132:J133"/>
    <mergeCell ref="O130:O131"/>
    <mergeCell ref="M130:M131"/>
    <mergeCell ref="J130:J131"/>
    <mergeCell ref="K130:K131"/>
    <mergeCell ref="O132:O133"/>
    <mergeCell ref="K122:K123"/>
    <mergeCell ref="H128:H129"/>
    <mergeCell ref="A128:A129"/>
    <mergeCell ref="B128:B129"/>
    <mergeCell ref="E128:E129"/>
    <mergeCell ref="F128:F129"/>
    <mergeCell ref="G128:G129"/>
    <mergeCell ref="F122:F123"/>
    <mergeCell ref="B122:B123"/>
    <mergeCell ref="E124:E125"/>
    <mergeCell ref="C124:C125"/>
    <mergeCell ref="A126:A127"/>
    <mergeCell ref="A124:A125"/>
    <mergeCell ref="B124:B125"/>
    <mergeCell ref="I126:I127"/>
    <mergeCell ref="H126:H127"/>
    <mergeCell ref="J126:J127"/>
    <mergeCell ref="I128:I129"/>
    <mergeCell ref="M128:M129"/>
    <mergeCell ref="H136:H137"/>
    <mergeCell ref="B136:B137"/>
    <mergeCell ref="C136:C137"/>
    <mergeCell ref="O136:O137"/>
    <mergeCell ref="I136:I137"/>
    <mergeCell ref="K136:K137"/>
    <mergeCell ref="M136:M137"/>
    <mergeCell ref="J136:J137"/>
    <mergeCell ref="F136:F137"/>
    <mergeCell ref="G136:G137"/>
    <mergeCell ref="C134:C135"/>
    <mergeCell ref="B132:B133"/>
    <mergeCell ref="E130:E131"/>
    <mergeCell ref="E134:E135"/>
    <mergeCell ref="A136:A137"/>
    <mergeCell ref="A134:A135"/>
    <mergeCell ref="A132:A133"/>
    <mergeCell ref="A130:A131"/>
    <mergeCell ref="B130:B131"/>
    <mergeCell ref="E136:E137"/>
    <mergeCell ref="O134:O135"/>
    <mergeCell ref="I134:I135"/>
    <mergeCell ref="M134:M135"/>
    <mergeCell ref="I132:I133"/>
    <mergeCell ref="H134:H135"/>
    <mergeCell ref="J134:J135"/>
    <mergeCell ref="K134:K135"/>
    <mergeCell ref="K132:K133"/>
    <mergeCell ref="I130:I131"/>
    <mergeCell ref="G132:G133"/>
    <mergeCell ref="H130:H131"/>
    <mergeCell ref="C130:C131"/>
    <mergeCell ref="K138:K139"/>
    <mergeCell ref="I138:I139"/>
    <mergeCell ref="G140:G141"/>
    <mergeCell ref="G138:G139"/>
    <mergeCell ref="K146:K147"/>
    <mergeCell ref="A138:A139"/>
    <mergeCell ref="B138:B139"/>
    <mergeCell ref="C138:C139"/>
    <mergeCell ref="A140:A141"/>
    <mergeCell ref="B140:B141"/>
    <mergeCell ref="O140:O141"/>
    <mergeCell ref="I140:I141"/>
    <mergeCell ref="O138:O139"/>
    <mergeCell ref="M140:M141"/>
    <mergeCell ref="M138:M139"/>
    <mergeCell ref="H140:H141"/>
    <mergeCell ref="K140:K141"/>
    <mergeCell ref="J140:J141"/>
    <mergeCell ref="H138:H139"/>
    <mergeCell ref="J138:J139"/>
    <mergeCell ref="F140:F141"/>
    <mergeCell ref="E138:E139"/>
    <mergeCell ref="F138:F139"/>
    <mergeCell ref="A142:A143"/>
    <mergeCell ref="A146:A147"/>
    <mergeCell ref="B146:B147"/>
    <mergeCell ref="A144:A145"/>
    <mergeCell ref="B144:B145"/>
    <mergeCell ref="B142:B143"/>
    <mergeCell ref="O146:O147"/>
    <mergeCell ref="I146:I147"/>
    <mergeCell ref="H146:H147"/>
    <mergeCell ref="J148:J149"/>
    <mergeCell ref="G144:G145"/>
    <mergeCell ref="J144:J145"/>
    <mergeCell ref="J146:J147"/>
    <mergeCell ref="I144:I145"/>
    <mergeCell ref="I148:I149"/>
    <mergeCell ref="C142:C143"/>
    <mergeCell ref="C140:C141"/>
    <mergeCell ref="E144:E145"/>
    <mergeCell ref="E146:E147"/>
    <mergeCell ref="E142:E143"/>
    <mergeCell ref="G142:G143"/>
    <mergeCell ref="F144:F145"/>
    <mergeCell ref="F142:F143"/>
    <mergeCell ref="C146:C147"/>
    <mergeCell ref="E140:E141"/>
    <mergeCell ref="O142:O143"/>
    <mergeCell ref="I142:I143"/>
    <mergeCell ref="H142:H143"/>
    <mergeCell ref="J142:J143"/>
    <mergeCell ref="K142:K143"/>
    <mergeCell ref="M142:M143"/>
    <mergeCell ref="A148:A149"/>
    <mergeCell ref="B148:B149"/>
    <mergeCell ref="C148:C149"/>
    <mergeCell ref="O148:O149"/>
    <mergeCell ref="E148:E149"/>
    <mergeCell ref="G150:G151"/>
    <mergeCell ref="G148:G149"/>
    <mergeCell ref="O150:O151"/>
    <mergeCell ref="I150:I151"/>
    <mergeCell ref="H150:H151"/>
    <mergeCell ref="K148:K149"/>
    <mergeCell ref="M148:M149"/>
    <mergeCell ref="F146:F147"/>
    <mergeCell ref="H148:H149"/>
    <mergeCell ref="F148:F149"/>
    <mergeCell ref="C144:C145"/>
    <mergeCell ref="M146:M147"/>
    <mergeCell ref="M144:M145"/>
    <mergeCell ref="G146:G147"/>
    <mergeCell ref="H144:H145"/>
    <mergeCell ref="O144:O145"/>
    <mergeCell ref="K144:K145"/>
    <mergeCell ref="A150:A151"/>
    <mergeCell ref="A152:A153"/>
    <mergeCell ref="B150:B151"/>
    <mergeCell ref="B152:B153"/>
    <mergeCell ref="G152:G153"/>
    <mergeCell ref="F152:F153"/>
    <mergeCell ref="C152:C153"/>
    <mergeCell ref="J150:J151"/>
    <mergeCell ref="K150:K151"/>
    <mergeCell ref="M150:M151"/>
    <mergeCell ref="C150:C151"/>
    <mergeCell ref="H152:H153"/>
    <mergeCell ref="I154:I155"/>
    <mergeCell ref="I152:I153"/>
    <mergeCell ref="J152:J153"/>
    <mergeCell ref="F150:F151"/>
    <mergeCell ref="E150:E151"/>
    <mergeCell ref="O154:O155"/>
    <mergeCell ref="H156:H157"/>
    <mergeCell ref="J156:J157"/>
    <mergeCell ref="K156:K157"/>
    <mergeCell ref="C156:C157"/>
    <mergeCell ref="A158:A159"/>
    <mergeCell ref="A156:A157"/>
    <mergeCell ref="F156:F157"/>
    <mergeCell ref="E156:E157"/>
    <mergeCell ref="B158:B159"/>
    <mergeCell ref="M154:M155"/>
    <mergeCell ref="M152:M153"/>
    <mergeCell ref="G156:G157"/>
    <mergeCell ref="B156:B157"/>
    <mergeCell ref="A154:A155"/>
    <mergeCell ref="B154:B155"/>
    <mergeCell ref="C154:C155"/>
    <mergeCell ref="M156:M157"/>
    <mergeCell ref="H154:H155"/>
    <mergeCell ref="J154:J155"/>
    <mergeCell ref="G154:G155"/>
    <mergeCell ref="E154:E155"/>
    <mergeCell ref="E152:E153"/>
    <mergeCell ref="O156:O157"/>
    <mergeCell ref="I156:I157"/>
    <mergeCell ref="K152:K153"/>
    <mergeCell ref="O152:O153"/>
    <mergeCell ref="K154:K155"/>
    <mergeCell ref="A164:A165"/>
    <mergeCell ref="B164:B165"/>
    <mergeCell ref="C164:C165"/>
    <mergeCell ref="A162:A163"/>
    <mergeCell ref="B162:B163"/>
    <mergeCell ref="F164:F165"/>
    <mergeCell ref="E164:E165"/>
    <mergeCell ref="O160:O161"/>
    <mergeCell ref="I160:I161"/>
    <mergeCell ref="K160:K161"/>
    <mergeCell ref="O158:O159"/>
    <mergeCell ref="K158:K159"/>
    <mergeCell ref="M160:M161"/>
    <mergeCell ref="M158:M159"/>
    <mergeCell ref="C162:C163"/>
    <mergeCell ref="I162:I163"/>
    <mergeCell ref="G162:G163"/>
    <mergeCell ref="E162:E163"/>
    <mergeCell ref="F162:F163"/>
    <mergeCell ref="G160:G161"/>
    <mergeCell ref="C160:C161"/>
    <mergeCell ref="G158:G159"/>
    <mergeCell ref="A160:A161"/>
    <mergeCell ref="B160:B161"/>
    <mergeCell ref="H160:H161"/>
    <mergeCell ref="J160:J161"/>
    <mergeCell ref="C158:C159"/>
    <mergeCell ref="F158:F159"/>
    <mergeCell ref="E158:E159"/>
    <mergeCell ref="J158:J159"/>
    <mergeCell ref="I158:I159"/>
    <mergeCell ref="H158:H159"/>
    <mergeCell ref="J162:J163"/>
    <mergeCell ref="K162:K163"/>
    <mergeCell ref="J164:J165"/>
    <mergeCell ref="O168:O169"/>
    <mergeCell ref="O166:O167"/>
    <mergeCell ref="K168:K169"/>
    <mergeCell ref="J166:J167"/>
    <mergeCell ref="K166:K167"/>
    <mergeCell ref="B166:B167"/>
    <mergeCell ref="C166:C167"/>
    <mergeCell ref="E166:E167"/>
    <mergeCell ref="G166:G167"/>
    <mergeCell ref="O162:O163"/>
    <mergeCell ref="O164:O165"/>
    <mergeCell ref="M164:M165"/>
    <mergeCell ref="M162:M163"/>
    <mergeCell ref="K164:K165"/>
    <mergeCell ref="I164:I165"/>
    <mergeCell ref="G164:G165"/>
    <mergeCell ref="H164:H165"/>
    <mergeCell ref="H162:H163"/>
    <mergeCell ref="F166:F167"/>
    <mergeCell ref="H166:H167"/>
    <mergeCell ref="A166:A167"/>
    <mergeCell ref="O170:O171"/>
    <mergeCell ref="G172:G173"/>
    <mergeCell ref="J170:J171"/>
    <mergeCell ref="K170:K171"/>
    <mergeCell ref="J172:J173"/>
    <mergeCell ref="H172:H173"/>
    <mergeCell ref="A168:A169"/>
    <mergeCell ref="A170:A171"/>
    <mergeCell ref="M170:M171"/>
    <mergeCell ref="G168:G169"/>
    <mergeCell ref="M168:M169"/>
    <mergeCell ref="I170:I171"/>
    <mergeCell ref="H170:H171"/>
    <mergeCell ref="G170:G171"/>
    <mergeCell ref="H168:H169"/>
    <mergeCell ref="I166:I167"/>
    <mergeCell ref="J168:J169"/>
    <mergeCell ref="I168:I169"/>
    <mergeCell ref="M166:M167"/>
    <mergeCell ref="B168:B169"/>
    <mergeCell ref="C168:C169"/>
    <mergeCell ref="E168:E169"/>
    <mergeCell ref="B170:B171"/>
    <mergeCell ref="H174:H175"/>
    <mergeCell ref="G174:G175"/>
    <mergeCell ref="F174:F175"/>
    <mergeCell ref="A174:A175"/>
    <mergeCell ref="B174:B175"/>
    <mergeCell ref="C174:C175"/>
    <mergeCell ref="O172:O173"/>
    <mergeCell ref="I172:I173"/>
    <mergeCell ref="K172:K173"/>
    <mergeCell ref="F172:F173"/>
    <mergeCell ref="E170:E171"/>
    <mergeCell ref="B172:B173"/>
    <mergeCell ref="F170:F171"/>
    <mergeCell ref="M174:M175"/>
    <mergeCell ref="J174:J175"/>
    <mergeCell ref="K174:K175"/>
    <mergeCell ref="E172:E173"/>
    <mergeCell ref="M172:M173"/>
    <mergeCell ref="C170:C171"/>
    <mergeCell ref="O174:O175"/>
    <mergeCell ref="O176:O177"/>
    <mergeCell ref="I176:I177"/>
    <mergeCell ref="I174:I175"/>
    <mergeCell ref="M176:M177"/>
    <mergeCell ref="J176:J177"/>
    <mergeCell ref="K176:K177"/>
    <mergeCell ref="B178:B179"/>
    <mergeCell ref="C178:C179"/>
    <mergeCell ref="F176:F177"/>
    <mergeCell ref="G176:G177"/>
    <mergeCell ref="A176:A177"/>
    <mergeCell ref="E174:E175"/>
    <mergeCell ref="E176:E177"/>
    <mergeCell ref="B176:B177"/>
    <mergeCell ref="C176:C177"/>
    <mergeCell ref="A172:A173"/>
    <mergeCell ref="C172:C173"/>
    <mergeCell ref="A180:A181"/>
    <mergeCell ref="A182:A183"/>
    <mergeCell ref="B182:B183"/>
    <mergeCell ref="E180:E181"/>
    <mergeCell ref="H176:H177"/>
    <mergeCell ref="G182:G183"/>
    <mergeCell ref="H178:H179"/>
    <mergeCell ref="M180:M181"/>
    <mergeCell ref="I180:I181"/>
    <mergeCell ref="K178:K179"/>
    <mergeCell ref="M178:M179"/>
    <mergeCell ref="J180:J181"/>
    <mergeCell ref="K180:K181"/>
    <mergeCell ref="H180:H181"/>
    <mergeCell ref="O180:O181"/>
    <mergeCell ref="G180:G181"/>
    <mergeCell ref="O178:O179"/>
    <mergeCell ref="E178:E179"/>
    <mergeCell ref="G178:G179"/>
    <mergeCell ref="I178:I179"/>
    <mergeCell ref="J178:J179"/>
    <mergeCell ref="F178:F179"/>
    <mergeCell ref="F180:F181"/>
    <mergeCell ref="A178:A179"/>
    <mergeCell ref="J186:J187"/>
    <mergeCell ref="I186:I187"/>
    <mergeCell ref="O186:O187"/>
    <mergeCell ref="K186:K187"/>
    <mergeCell ref="O184:O185"/>
    <mergeCell ref="K184:K185"/>
    <mergeCell ref="M186:M187"/>
    <mergeCell ref="M184:M185"/>
    <mergeCell ref="O182:O183"/>
    <mergeCell ref="I182:I183"/>
    <mergeCell ref="M182:M183"/>
    <mergeCell ref="H182:H183"/>
    <mergeCell ref="J182:J183"/>
    <mergeCell ref="K182:K183"/>
    <mergeCell ref="B180:B181"/>
    <mergeCell ref="C180:C181"/>
    <mergeCell ref="F182:F183"/>
    <mergeCell ref="C182:C183"/>
    <mergeCell ref="E182:E183"/>
    <mergeCell ref="M188:M189"/>
    <mergeCell ref="G190:G191"/>
    <mergeCell ref="H190:H191"/>
    <mergeCell ref="I190:I191"/>
    <mergeCell ref="K190:K191"/>
    <mergeCell ref="O188:O189"/>
    <mergeCell ref="K188:K189"/>
    <mergeCell ref="J188:J189"/>
    <mergeCell ref="I188:I189"/>
    <mergeCell ref="B186:B187"/>
    <mergeCell ref="A184:A185"/>
    <mergeCell ref="B184:B185"/>
    <mergeCell ref="C184:C185"/>
    <mergeCell ref="C186:C187"/>
    <mergeCell ref="C188:C189"/>
    <mergeCell ref="A186:A187"/>
    <mergeCell ref="A188:A189"/>
    <mergeCell ref="B188:B189"/>
    <mergeCell ref="F188:F189"/>
    <mergeCell ref="G184:G185"/>
    <mergeCell ref="H184:H185"/>
    <mergeCell ref="E184:E185"/>
    <mergeCell ref="E186:E187"/>
    <mergeCell ref="F186:F187"/>
    <mergeCell ref="F184:F185"/>
    <mergeCell ref="H188:H189"/>
    <mergeCell ref="E188:E189"/>
    <mergeCell ref="G188:G189"/>
    <mergeCell ref="J184:J185"/>
    <mergeCell ref="I184:I185"/>
    <mergeCell ref="G186:G187"/>
    <mergeCell ref="H186:H187"/>
    <mergeCell ref="O194:O195"/>
    <mergeCell ref="O196:O197"/>
    <mergeCell ref="K196:K197"/>
    <mergeCell ref="H196:H197"/>
    <mergeCell ref="J196:J197"/>
    <mergeCell ref="M196:M197"/>
    <mergeCell ref="J194:J195"/>
    <mergeCell ref="K194:K195"/>
    <mergeCell ref="K192:K193"/>
    <mergeCell ref="I192:I193"/>
    <mergeCell ref="J190:J191"/>
    <mergeCell ref="E192:E193"/>
    <mergeCell ref="A192:A193"/>
    <mergeCell ref="B192:B193"/>
    <mergeCell ref="C192:C193"/>
    <mergeCell ref="E190:E191"/>
    <mergeCell ref="A190:A191"/>
    <mergeCell ref="F192:F193"/>
    <mergeCell ref="G192:G193"/>
    <mergeCell ref="F190:F191"/>
    <mergeCell ref="B190:B191"/>
    <mergeCell ref="C190:C191"/>
    <mergeCell ref="O190:O191"/>
    <mergeCell ref="M190:M191"/>
    <mergeCell ref="O192:O193"/>
    <mergeCell ref="H192:H193"/>
    <mergeCell ref="J192:J193"/>
    <mergeCell ref="M192:M193"/>
    <mergeCell ref="A200:A201"/>
    <mergeCell ref="B200:B201"/>
    <mergeCell ref="E196:E197"/>
    <mergeCell ref="E200:E201"/>
    <mergeCell ref="A196:A197"/>
    <mergeCell ref="A194:A195"/>
    <mergeCell ref="B194:B195"/>
    <mergeCell ref="B196:B197"/>
    <mergeCell ref="A198:A199"/>
    <mergeCell ref="B198:B199"/>
    <mergeCell ref="M194:M195"/>
    <mergeCell ref="I194:I195"/>
    <mergeCell ref="H194:H195"/>
    <mergeCell ref="E194:E195"/>
    <mergeCell ref="I196:I197"/>
    <mergeCell ref="F194:F195"/>
    <mergeCell ref="G194:G195"/>
    <mergeCell ref="C194:C195"/>
    <mergeCell ref="C196:C197"/>
    <mergeCell ref="O198:O199"/>
    <mergeCell ref="G200:G201"/>
    <mergeCell ref="H200:H201"/>
    <mergeCell ref="J200:J201"/>
    <mergeCell ref="I200:I201"/>
    <mergeCell ref="M200:M201"/>
    <mergeCell ref="G198:G199"/>
    <mergeCell ref="H198:H199"/>
    <mergeCell ref="O200:O201"/>
    <mergeCell ref="M198:M199"/>
    <mergeCell ref="J198:J199"/>
    <mergeCell ref="K198:K199"/>
    <mergeCell ref="I198:I199"/>
    <mergeCell ref="C198:C199"/>
    <mergeCell ref="E198:E199"/>
    <mergeCell ref="F196:F197"/>
    <mergeCell ref="G196:G197"/>
    <mergeCell ref="F198:F199"/>
    <mergeCell ref="O202:O203"/>
    <mergeCell ref="K202:K203"/>
    <mergeCell ref="I204:I205"/>
    <mergeCell ref="M204:M205"/>
    <mergeCell ref="J202:J203"/>
    <mergeCell ref="M202:M203"/>
    <mergeCell ref="I202:I203"/>
    <mergeCell ref="O204:O205"/>
    <mergeCell ref="J204:J205"/>
    <mergeCell ref="K204:K205"/>
    <mergeCell ref="B202:B203"/>
    <mergeCell ref="K200:K201"/>
    <mergeCell ref="C202:C203"/>
    <mergeCell ref="E202:E203"/>
    <mergeCell ref="F202:F203"/>
    <mergeCell ref="G202:G203"/>
    <mergeCell ref="H202:H203"/>
    <mergeCell ref="F200:F201"/>
    <mergeCell ref="C200:C201"/>
    <mergeCell ref="G204:G205"/>
    <mergeCell ref="I206:I207"/>
    <mergeCell ref="J206:J207"/>
    <mergeCell ref="I210:I211"/>
    <mergeCell ref="H206:H207"/>
    <mergeCell ref="G206:G207"/>
    <mergeCell ref="H210:H211"/>
    <mergeCell ref="G208:G209"/>
    <mergeCell ref="H208:H209"/>
    <mergeCell ref="A202:A203"/>
    <mergeCell ref="B204:B205"/>
    <mergeCell ref="A204:A205"/>
    <mergeCell ref="B208:B209"/>
    <mergeCell ref="H204:H205"/>
    <mergeCell ref="F206:F207"/>
    <mergeCell ref="E208:E209"/>
    <mergeCell ref="C204:C205"/>
    <mergeCell ref="E204:E205"/>
    <mergeCell ref="F204:F205"/>
    <mergeCell ref="A208:A209"/>
    <mergeCell ref="C206:C207"/>
    <mergeCell ref="E206:E207"/>
    <mergeCell ref="C208:C209"/>
    <mergeCell ref="B206:B207"/>
    <mergeCell ref="A206:A207"/>
    <mergeCell ref="G212:G213"/>
    <mergeCell ref="E210:E211"/>
    <mergeCell ref="F210:F211"/>
    <mergeCell ref="O214:O215"/>
    <mergeCell ref="M214:M215"/>
    <mergeCell ref="K214:K215"/>
    <mergeCell ref="J214:J215"/>
    <mergeCell ref="O212:O213"/>
    <mergeCell ref="O206:O207"/>
    <mergeCell ref="M206:M207"/>
    <mergeCell ref="K206:K207"/>
    <mergeCell ref="A210:A211"/>
    <mergeCell ref="B210:B211"/>
    <mergeCell ref="C210:C211"/>
    <mergeCell ref="O210:O211"/>
    <mergeCell ref="M210:M211"/>
    <mergeCell ref="J210:J211"/>
    <mergeCell ref="I208:I209"/>
    <mergeCell ref="G210:G211"/>
    <mergeCell ref="J208:J209"/>
    <mergeCell ref="O208:O209"/>
    <mergeCell ref="K208:K209"/>
    <mergeCell ref="M208:M209"/>
    <mergeCell ref="K210:K211"/>
    <mergeCell ref="F208:F209"/>
    <mergeCell ref="H212:H213"/>
    <mergeCell ref="I220:I221"/>
    <mergeCell ref="O216:O217"/>
    <mergeCell ref="E216:E217"/>
    <mergeCell ref="F216:F217"/>
    <mergeCell ref="G216:G217"/>
    <mergeCell ref="I218:I219"/>
    <mergeCell ref="O218:O219"/>
    <mergeCell ref="I216:I217"/>
    <mergeCell ref="M220:M221"/>
    <mergeCell ref="H214:H215"/>
    <mergeCell ref="K218:K219"/>
    <mergeCell ref="C216:C217"/>
    <mergeCell ref="J218:J219"/>
    <mergeCell ref="A212:A213"/>
    <mergeCell ref="A214:A215"/>
    <mergeCell ref="E212:E213"/>
    <mergeCell ref="F212:F213"/>
    <mergeCell ref="B214:B215"/>
    <mergeCell ref="I212:I213"/>
    <mergeCell ref="J212:J213"/>
    <mergeCell ref="K212:K213"/>
    <mergeCell ref="M212:M213"/>
    <mergeCell ref="M218:M219"/>
    <mergeCell ref="G214:G215"/>
    <mergeCell ref="C214:C215"/>
    <mergeCell ref="H216:H217"/>
    <mergeCell ref="I214:I215"/>
    <mergeCell ref="F214:F215"/>
    <mergeCell ref="E214:E215"/>
    <mergeCell ref="B212:B213"/>
    <mergeCell ref="C212:C213"/>
    <mergeCell ref="M216:M217"/>
    <mergeCell ref="E218:E219"/>
    <mergeCell ref="F218:F219"/>
    <mergeCell ref="K216:K217"/>
    <mergeCell ref="J216:J217"/>
    <mergeCell ref="E226:E227"/>
    <mergeCell ref="G224:G225"/>
    <mergeCell ref="H224:H225"/>
    <mergeCell ref="H226:H227"/>
    <mergeCell ref="K220:K221"/>
    <mergeCell ref="A222:A223"/>
    <mergeCell ref="K222:K223"/>
    <mergeCell ref="A216:A217"/>
    <mergeCell ref="B216:B217"/>
    <mergeCell ref="H218:H219"/>
    <mergeCell ref="A218:A219"/>
    <mergeCell ref="B218:B219"/>
    <mergeCell ref="C218:C219"/>
    <mergeCell ref="G218:G219"/>
    <mergeCell ref="A220:A221"/>
    <mergeCell ref="B220:B221"/>
    <mergeCell ref="C220:C221"/>
    <mergeCell ref="J220:J221"/>
    <mergeCell ref="I224:I225"/>
    <mergeCell ref="I226:I227"/>
    <mergeCell ref="C224:C225"/>
    <mergeCell ref="B222:B223"/>
    <mergeCell ref="C222:C223"/>
    <mergeCell ref="B224:B225"/>
    <mergeCell ref="F226:F227"/>
    <mergeCell ref="H222:H223"/>
    <mergeCell ref="E220:E221"/>
    <mergeCell ref="F220:F221"/>
    <mergeCell ref="O220:O221"/>
    <mergeCell ref="E222:E223"/>
    <mergeCell ref="F222:F223"/>
    <mergeCell ref="G220:G221"/>
    <mergeCell ref="H220:H221"/>
    <mergeCell ref="A228:A229"/>
    <mergeCell ref="B228:B229"/>
    <mergeCell ref="C228:C229"/>
    <mergeCell ref="I228:I229"/>
    <mergeCell ref="E228:E229"/>
    <mergeCell ref="H228:H229"/>
    <mergeCell ref="A226:A227"/>
    <mergeCell ref="B226:B227"/>
    <mergeCell ref="C226:C227"/>
    <mergeCell ref="O222:O223"/>
    <mergeCell ref="K226:K227"/>
    <mergeCell ref="M222:M223"/>
    <mergeCell ref="O224:O225"/>
    <mergeCell ref="M224:M225"/>
    <mergeCell ref="A224:A225"/>
    <mergeCell ref="M226:M227"/>
    <mergeCell ref="O226:O227"/>
    <mergeCell ref="K224:K225"/>
    <mergeCell ref="J222:J223"/>
    <mergeCell ref="E224:E225"/>
    <mergeCell ref="F224:F225"/>
    <mergeCell ref="J226:J227"/>
    <mergeCell ref="G222:G223"/>
    <mergeCell ref="I222:I223"/>
    <mergeCell ref="J224:J225"/>
    <mergeCell ref="G226:G227"/>
    <mergeCell ref="M230:M231"/>
    <mergeCell ref="K234:K235"/>
    <mergeCell ref="G236:G237"/>
    <mergeCell ref="H230:H231"/>
    <mergeCell ref="G230:G231"/>
    <mergeCell ref="I230:I231"/>
    <mergeCell ref="I232:I233"/>
    <mergeCell ref="H236:H237"/>
    <mergeCell ref="M234:M235"/>
    <mergeCell ref="G228:G229"/>
    <mergeCell ref="F228:F229"/>
    <mergeCell ref="J230:J231"/>
    <mergeCell ref="E230:E231"/>
    <mergeCell ref="F230:F231"/>
    <mergeCell ref="O234:O235"/>
    <mergeCell ref="O230:O231"/>
    <mergeCell ref="O232:O233"/>
    <mergeCell ref="K232:K233"/>
    <mergeCell ref="M232:M233"/>
    <mergeCell ref="O228:O229"/>
    <mergeCell ref="M228:M229"/>
    <mergeCell ref="J228:J229"/>
    <mergeCell ref="K228:K229"/>
    <mergeCell ref="J232:J233"/>
    <mergeCell ref="H234:H235"/>
    <mergeCell ref="G232:G233"/>
    <mergeCell ref="H232:H233"/>
    <mergeCell ref="J234:J235"/>
    <mergeCell ref="A234:A235"/>
    <mergeCell ref="B234:B235"/>
    <mergeCell ref="B232:B233"/>
    <mergeCell ref="C234:C235"/>
    <mergeCell ref="C232:C233"/>
    <mergeCell ref="A230:A231"/>
    <mergeCell ref="B230:B231"/>
    <mergeCell ref="C230:C231"/>
    <mergeCell ref="F232:F233"/>
    <mergeCell ref="A232:A233"/>
    <mergeCell ref="E232:E233"/>
    <mergeCell ref="K230:K231"/>
    <mergeCell ref="A236:A237"/>
    <mergeCell ref="I236:I237"/>
    <mergeCell ref="H238:H239"/>
    <mergeCell ref="E236:E237"/>
    <mergeCell ref="E238:E239"/>
    <mergeCell ref="F236:F237"/>
    <mergeCell ref="A238:A239"/>
    <mergeCell ref="B238:B239"/>
    <mergeCell ref="B236:B237"/>
    <mergeCell ref="C236:C237"/>
    <mergeCell ref="H240:H241"/>
    <mergeCell ref="A240:A241"/>
    <mergeCell ref="B240:B241"/>
    <mergeCell ref="C240:C241"/>
    <mergeCell ref="E240:E241"/>
    <mergeCell ref="G240:G241"/>
    <mergeCell ref="F238:F239"/>
    <mergeCell ref="J244:J245"/>
    <mergeCell ref="B244:B245"/>
    <mergeCell ref="M242:M243"/>
    <mergeCell ref="K242:K243"/>
    <mergeCell ref="J242:J243"/>
    <mergeCell ref="H242:H243"/>
    <mergeCell ref="G242:G243"/>
    <mergeCell ref="F242:F243"/>
    <mergeCell ref="I244:I245"/>
    <mergeCell ref="E244:E245"/>
    <mergeCell ref="K236:K237"/>
    <mergeCell ref="M236:M237"/>
    <mergeCell ref="O236:O237"/>
    <mergeCell ref="K238:K239"/>
    <mergeCell ref="M238:M239"/>
    <mergeCell ref="M240:M241"/>
    <mergeCell ref="J240:J241"/>
    <mergeCell ref="J238:J239"/>
    <mergeCell ref="O238:O239"/>
    <mergeCell ref="O240:O241"/>
    <mergeCell ref="K240:K241"/>
    <mergeCell ref="I238:I239"/>
    <mergeCell ref="I240:I241"/>
    <mergeCell ref="G238:G239"/>
    <mergeCell ref="J236:J237"/>
    <mergeCell ref="C238:C239"/>
    <mergeCell ref="A244:A245"/>
    <mergeCell ref="C248:C249"/>
    <mergeCell ref="A248:A249"/>
    <mergeCell ref="B248:B249"/>
    <mergeCell ref="A246:A247"/>
    <mergeCell ref="J248:J249"/>
    <mergeCell ref="F248:F249"/>
    <mergeCell ref="E248:E249"/>
    <mergeCell ref="B246:B247"/>
    <mergeCell ref="O242:O243"/>
    <mergeCell ref="I246:I247"/>
    <mergeCell ref="G244:G245"/>
    <mergeCell ref="F244:F245"/>
    <mergeCell ref="C246:C247"/>
    <mergeCell ref="G246:G247"/>
    <mergeCell ref="F246:F247"/>
    <mergeCell ref="C244:C245"/>
    <mergeCell ref="M246:M247"/>
    <mergeCell ref="K244:K245"/>
    <mergeCell ref="O244:O245"/>
    <mergeCell ref="E246:E247"/>
    <mergeCell ref="H244:H245"/>
    <mergeCell ref="H246:H247"/>
    <mergeCell ref="A242:A243"/>
    <mergeCell ref="B242:B243"/>
    <mergeCell ref="C242:C243"/>
    <mergeCell ref="I242:I243"/>
    <mergeCell ref="E242:E243"/>
    <mergeCell ref="O246:O247"/>
    <mergeCell ref="J246:J247"/>
    <mergeCell ref="M244:M245"/>
    <mergeCell ref="K246:K247"/>
    <mergeCell ref="K250:K251"/>
    <mergeCell ref="M250:M251"/>
    <mergeCell ref="A250:A251"/>
    <mergeCell ref="B250:B251"/>
    <mergeCell ref="C250:C251"/>
    <mergeCell ref="J250:J251"/>
    <mergeCell ref="G250:G251"/>
    <mergeCell ref="H250:H251"/>
    <mergeCell ref="E250:E251"/>
    <mergeCell ref="K252:K253"/>
    <mergeCell ref="F250:F251"/>
    <mergeCell ref="I252:I253"/>
    <mergeCell ref="O250:O251"/>
    <mergeCell ref="G248:G249"/>
    <mergeCell ref="K248:K249"/>
    <mergeCell ref="H248:H249"/>
    <mergeCell ref="I248:I249"/>
    <mergeCell ref="M248:M249"/>
    <mergeCell ref="I250:I251"/>
    <mergeCell ref="O248:O249"/>
    <mergeCell ref="O256:O257"/>
    <mergeCell ref="J256:J257"/>
    <mergeCell ref="K256:K257"/>
    <mergeCell ref="G256:G257"/>
    <mergeCell ref="M256:M257"/>
    <mergeCell ref="A252:A253"/>
    <mergeCell ref="C252:C253"/>
    <mergeCell ref="A254:A255"/>
    <mergeCell ref="B252:B253"/>
    <mergeCell ref="M254:M255"/>
    <mergeCell ref="G258:G259"/>
    <mergeCell ref="I256:I257"/>
    <mergeCell ref="M258:M259"/>
    <mergeCell ref="A256:A257"/>
    <mergeCell ref="B256:B257"/>
    <mergeCell ref="B254:B255"/>
    <mergeCell ref="C254:C255"/>
    <mergeCell ref="O252:O253"/>
    <mergeCell ref="J254:J255"/>
    <mergeCell ref="K254:K255"/>
    <mergeCell ref="O254:O255"/>
    <mergeCell ref="M252:M253"/>
    <mergeCell ref="J252:J253"/>
    <mergeCell ref="E252:E253"/>
    <mergeCell ref="H254:H255"/>
    <mergeCell ref="F252:F253"/>
    <mergeCell ref="H252:H253"/>
    <mergeCell ref="G252:G253"/>
    <mergeCell ref="G254:G255"/>
    <mergeCell ref="I254:I255"/>
    <mergeCell ref="F254:F255"/>
    <mergeCell ref="E254:E255"/>
    <mergeCell ref="A258:A259"/>
    <mergeCell ref="C258:C259"/>
    <mergeCell ref="C262:C263"/>
    <mergeCell ref="A260:A261"/>
    <mergeCell ref="B262:B263"/>
    <mergeCell ref="A262:A263"/>
    <mergeCell ref="B260:B261"/>
    <mergeCell ref="C260:C261"/>
    <mergeCell ref="E260:E261"/>
    <mergeCell ref="F260:F261"/>
    <mergeCell ref="E258:E259"/>
    <mergeCell ref="J258:J259"/>
    <mergeCell ref="H256:H257"/>
    <mergeCell ref="F258:F259"/>
    <mergeCell ref="H258:H259"/>
    <mergeCell ref="C256:C257"/>
    <mergeCell ref="B258:B259"/>
    <mergeCell ref="F256:F257"/>
    <mergeCell ref="E256:E257"/>
    <mergeCell ref="G260:G261"/>
    <mergeCell ref="K260:K261"/>
    <mergeCell ref="O262:O263"/>
    <mergeCell ref="K262:K263"/>
    <mergeCell ref="M262:M263"/>
    <mergeCell ref="O260:O261"/>
    <mergeCell ref="M260:M261"/>
    <mergeCell ref="I258:I259"/>
    <mergeCell ref="I260:I261"/>
    <mergeCell ref="J260:J261"/>
    <mergeCell ref="H260:H261"/>
    <mergeCell ref="O258:O259"/>
    <mergeCell ref="K258:K259"/>
    <mergeCell ref="I262:I263"/>
    <mergeCell ref="J262:J263"/>
    <mergeCell ref="E262:E263"/>
    <mergeCell ref="G262:G263"/>
    <mergeCell ref="H262:H263"/>
    <mergeCell ref="F262:F263"/>
    <mergeCell ref="A266:A267"/>
    <mergeCell ref="B266:B267"/>
    <mergeCell ref="C266:C267"/>
    <mergeCell ref="A268:A269"/>
    <mergeCell ref="B268:B269"/>
    <mergeCell ref="H264:H265"/>
    <mergeCell ref="G264:G265"/>
    <mergeCell ref="E264:E265"/>
    <mergeCell ref="F264:F265"/>
    <mergeCell ref="A264:A265"/>
    <mergeCell ref="E266:E267"/>
    <mergeCell ref="G266:G267"/>
    <mergeCell ref="B264:B265"/>
    <mergeCell ref="C264:C265"/>
    <mergeCell ref="F266:F267"/>
    <mergeCell ref="O264:O265"/>
    <mergeCell ref="K264:K265"/>
    <mergeCell ref="M264:M265"/>
    <mergeCell ref="I264:I265"/>
    <mergeCell ref="J264:J265"/>
    <mergeCell ref="O266:O267"/>
    <mergeCell ref="O268:O269"/>
    <mergeCell ref="I268:I269"/>
    <mergeCell ref="M268:M269"/>
    <mergeCell ref="K268:K269"/>
    <mergeCell ref="O270:O271"/>
    <mergeCell ref="M270:M271"/>
    <mergeCell ref="I266:I267"/>
    <mergeCell ref="J266:J267"/>
    <mergeCell ref="M266:M267"/>
    <mergeCell ref="K266:K267"/>
    <mergeCell ref="J268:J269"/>
    <mergeCell ref="H266:H267"/>
    <mergeCell ref="F268:F269"/>
    <mergeCell ref="G268:G269"/>
    <mergeCell ref="H268:H269"/>
    <mergeCell ref="E268:E269"/>
    <mergeCell ref="A274:A275"/>
    <mergeCell ref="B274:B275"/>
    <mergeCell ref="C274:C275"/>
    <mergeCell ref="M276:M277"/>
    <mergeCell ref="I274:I275"/>
    <mergeCell ref="G274:G275"/>
    <mergeCell ref="H274:H275"/>
    <mergeCell ref="K274:K275"/>
    <mergeCell ref="A270:A271"/>
    <mergeCell ref="F270:F271"/>
    <mergeCell ref="F272:F273"/>
    <mergeCell ref="C270:C271"/>
    <mergeCell ref="A272:A273"/>
    <mergeCell ref="B272:B273"/>
    <mergeCell ref="C272:C273"/>
    <mergeCell ref="B270:B271"/>
    <mergeCell ref="C268:C269"/>
    <mergeCell ref="K272:K273"/>
    <mergeCell ref="E274:E275"/>
    <mergeCell ref="E272:E273"/>
    <mergeCell ref="E270:E271"/>
    <mergeCell ref="G276:G277"/>
    <mergeCell ref="H272:H273"/>
    <mergeCell ref="F274:F275"/>
    <mergeCell ref="G270:G271"/>
    <mergeCell ref="G272:G273"/>
    <mergeCell ref="O276:O277"/>
    <mergeCell ref="H276:H277"/>
    <mergeCell ref="J276:J277"/>
    <mergeCell ref="I276:I277"/>
    <mergeCell ref="K276:K277"/>
    <mergeCell ref="H270:H271"/>
    <mergeCell ref="J270:J271"/>
    <mergeCell ref="J272:J273"/>
    <mergeCell ref="O274:O275"/>
    <mergeCell ref="J274:J275"/>
    <mergeCell ref="O272:O273"/>
    <mergeCell ref="I272:I273"/>
    <mergeCell ref="I270:I271"/>
    <mergeCell ref="M274:M275"/>
    <mergeCell ref="M272:M273"/>
    <mergeCell ref="K270:K271"/>
    <mergeCell ref="F276:F277"/>
    <mergeCell ref="C276:C277"/>
    <mergeCell ref="C278:C279"/>
    <mergeCell ref="E282:E283"/>
    <mergeCell ref="E280:E281"/>
    <mergeCell ref="A280:A281"/>
    <mergeCell ref="B282:B283"/>
    <mergeCell ref="J282:J283"/>
    <mergeCell ref="G282:G283"/>
    <mergeCell ref="I282:I283"/>
    <mergeCell ref="F280:F281"/>
    <mergeCell ref="F282:F283"/>
    <mergeCell ref="I280:I281"/>
    <mergeCell ref="G280:G281"/>
    <mergeCell ref="H280:H281"/>
    <mergeCell ref="J280:J281"/>
    <mergeCell ref="E276:E277"/>
    <mergeCell ref="A276:A277"/>
    <mergeCell ref="B276:B277"/>
    <mergeCell ref="B280:B281"/>
    <mergeCell ref="A282:A283"/>
    <mergeCell ref="C280:C281"/>
    <mergeCell ref="C282:C283"/>
    <mergeCell ref="O284:O285"/>
    <mergeCell ref="I284:I285"/>
    <mergeCell ref="H284:H285"/>
    <mergeCell ref="J284:J285"/>
    <mergeCell ref="K284:K285"/>
    <mergeCell ref="M284:M285"/>
    <mergeCell ref="O282:O283"/>
    <mergeCell ref="O280:O281"/>
    <mergeCell ref="K278:K279"/>
    <mergeCell ref="M278:M279"/>
    <mergeCell ref="K282:K283"/>
    <mergeCell ref="M282:M283"/>
    <mergeCell ref="M280:M281"/>
    <mergeCell ref="K280:K281"/>
    <mergeCell ref="I278:I279"/>
    <mergeCell ref="E278:E279"/>
    <mergeCell ref="H278:H279"/>
    <mergeCell ref="F278:F279"/>
    <mergeCell ref="G278:G279"/>
    <mergeCell ref="O278:O279"/>
    <mergeCell ref="J278:J279"/>
    <mergeCell ref="A278:A279"/>
    <mergeCell ref="B278:B279"/>
    <mergeCell ref="H282:H283"/>
    <mergeCell ref="C290:C291"/>
    <mergeCell ref="C288:C289"/>
    <mergeCell ref="B290:B291"/>
    <mergeCell ref="E288:E289"/>
    <mergeCell ref="I288:I289"/>
    <mergeCell ref="E286:E287"/>
    <mergeCell ref="A286:A287"/>
    <mergeCell ref="B286:B287"/>
    <mergeCell ref="A284:A285"/>
    <mergeCell ref="B284:B285"/>
    <mergeCell ref="B288:B289"/>
    <mergeCell ref="G284:G285"/>
    <mergeCell ref="E284:E285"/>
    <mergeCell ref="F284:F285"/>
    <mergeCell ref="C284:C285"/>
    <mergeCell ref="M286:M287"/>
    <mergeCell ref="I286:I287"/>
    <mergeCell ref="J286:J287"/>
    <mergeCell ref="C286:C287"/>
    <mergeCell ref="G286:G287"/>
    <mergeCell ref="F286:F287"/>
    <mergeCell ref="E296:E297"/>
    <mergeCell ref="B296:B297"/>
    <mergeCell ref="C296:C297"/>
    <mergeCell ref="H294:H295"/>
    <mergeCell ref="F296:F297"/>
    <mergeCell ref="I294:I295"/>
    <mergeCell ref="G296:G297"/>
    <mergeCell ref="H296:H297"/>
    <mergeCell ref="A292:A293"/>
    <mergeCell ref="B292:B293"/>
    <mergeCell ref="C292:C293"/>
    <mergeCell ref="A296:A297"/>
    <mergeCell ref="A294:A295"/>
    <mergeCell ref="H292:H293"/>
    <mergeCell ref="F292:F293"/>
    <mergeCell ref="O286:O287"/>
    <mergeCell ref="K286:K287"/>
    <mergeCell ref="K290:K291"/>
    <mergeCell ref="H286:H287"/>
    <mergeCell ref="H288:H289"/>
    <mergeCell ref="J290:J291"/>
    <mergeCell ref="H290:H291"/>
    <mergeCell ref="J288:J289"/>
    <mergeCell ref="I290:I291"/>
    <mergeCell ref="O290:O291"/>
    <mergeCell ref="A290:A291"/>
    <mergeCell ref="A288:A289"/>
    <mergeCell ref="G288:G289"/>
    <mergeCell ref="G290:G291"/>
    <mergeCell ref="F290:F291"/>
    <mergeCell ref="F288:F289"/>
    <mergeCell ref="E290:E291"/>
    <mergeCell ref="A298:A299"/>
    <mergeCell ref="F298:F299"/>
    <mergeCell ref="B298:B299"/>
    <mergeCell ref="C298:C299"/>
    <mergeCell ref="E298:E299"/>
    <mergeCell ref="B300:B301"/>
    <mergeCell ref="C300:C301"/>
    <mergeCell ref="M288:M289"/>
    <mergeCell ref="J294:J295"/>
    <mergeCell ref="O288:O289"/>
    <mergeCell ref="K288:K289"/>
    <mergeCell ref="M290:M291"/>
    <mergeCell ref="O292:O293"/>
    <mergeCell ref="M292:M293"/>
    <mergeCell ref="K296:K297"/>
    <mergeCell ref="J296:J297"/>
    <mergeCell ref="O296:O297"/>
    <mergeCell ref="O294:O295"/>
    <mergeCell ref="M294:M295"/>
    <mergeCell ref="M296:M297"/>
    <mergeCell ref="K294:K295"/>
    <mergeCell ref="K292:K293"/>
    <mergeCell ref="B294:B295"/>
    <mergeCell ref="C294:C295"/>
    <mergeCell ref="F294:F295"/>
    <mergeCell ref="E292:E293"/>
    <mergeCell ref="G294:G295"/>
    <mergeCell ref="J292:J293"/>
    <mergeCell ref="G292:G293"/>
    <mergeCell ref="I292:I293"/>
    <mergeCell ref="I296:I297"/>
    <mergeCell ref="E294:E295"/>
    <mergeCell ref="G298:G299"/>
    <mergeCell ref="H298:H299"/>
    <mergeCell ref="K302:K303"/>
    <mergeCell ref="E300:E301"/>
    <mergeCell ref="I300:I301"/>
    <mergeCell ref="J302:J303"/>
    <mergeCell ref="E302:E303"/>
    <mergeCell ref="K300:K301"/>
    <mergeCell ref="H300:H301"/>
    <mergeCell ref="I302:I303"/>
    <mergeCell ref="O298:O299"/>
    <mergeCell ref="M298:M299"/>
    <mergeCell ref="J298:J299"/>
    <mergeCell ref="K298:K299"/>
    <mergeCell ref="J300:J301"/>
    <mergeCell ref="I298:I299"/>
    <mergeCell ref="M300:M301"/>
    <mergeCell ref="A304:A305"/>
    <mergeCell ref="B304:B305"/>
    <mergeCell ref="C304:C305"/>
    <mergeCell ref="A306:A307"/>
    <mergeCell ref="B306:B307"/>
    <mergeCell ref="C306:C307"/>
    <mergeCell ref="E304:E305"/>
    <mergeCell ref="E306:E307"/>
    <mergeCell ref="A302:A303"/>
    <mergeCell ref="A300:A301"/>
    <mergeCell ref="O304:O305"/>
    <mergeCell ref="J304:J305"/>
    <mergeCell ref="K304:K305"/>
    <mergeCell ref="I304:I305"/>
    <mergeCell ref="F304:F305"/>
    <mergeCell ref="G304:G305"/>
    <mergeCell ref="H304:H305"/>
    <mergeCell ref="M304:M305"/>
    <mergeCell ref="H302:H303"/>
    <mergeCell ref="B302:B303"/>
    <mergeCell ref="C302:C303"/>
    <mergeCell ref="O302:O303"/>
    <mergeCell ref="F300:F301"/>
    <mergeCell ref="G300:G301"/>
    <mergeCell ref="F302:F303"/>
    <mergeCell ref="G302:G303"/>
    <mergeCell ref="O300:O301"/>
    <mergeCell ref="M302:M303"/>
    <mergeCell ref="C308:C309"/>
    <mergeCell ref="A310:A311"/>
    <mergeCell ref="M308:M309"/>
    <mergeCell ref="F308:F309"/>
    <mergeCell ref="G308:G309"/>
    <mergeCell ref="H308:H309"/>
    <mergeCell ref="J308:J309"/>
    <mergeCell ref="I308:I309"/>
    <mergeCell ref="K308:K309"/>
    <mergeCell ref="G306:G307"/>
    <mergeCell ref="O306:O307"/>
    <mergeCell ref="H306:H307"/>
    <mergeCell ref="J306:J307"/>
    <mergeCell ref="K306:K307"/>
    <mergeCell ref="M306:M307"/>
    <mergeCell ref="I306:I307"/>
    <mergeCell ref="F306:F307"/>
    <mergeCell ref="O308:O309"/>
    <mergeCell ref="F314:F315"/>
    <mergeCell ref="K310:K311"/>
    <mergeCell ref="F310:F311"/>
    <mergeCell ref="G310:G311"/>
    <mergeCell ref="G314:G315"/>
    <mergeCell ref="J310:J311"/>
    <mergeCell ref="O310:O311"/>
    <mergeCell ref="M310:M311"/>
    <mergeCell ref="M314:M315"/>
    <mergeCell ref="E312:E313"/>
    <mergeCell ref="C312:C313"/>
    <mergeCell ref="A314:A315"/>
    <mergeCell ref="B310:B311"/>
    <mergeCell ref="C310:C311"/>
    <mergeCell ref="A312:A313"/>
    <mergeCell ref="B312:B313"/>
    <mergeCell ref="B314:B315"/>
    <mergeCell ref="C314:C315"/>
    <mergeCell ref="E314:E315"/>
    <mergeCell ref="F312:F313"/>
    <mergeCell ref="H312:H313"/>
    <mergeCell ref="I310:I311"/>
    <mergeCell ref="H314:H315"/>
    <mergeCell ref="I314:I315"/>
    <mergeCell ref="G312:G313"/>
    <mergeCell ref="I312:I313"/>
    <mergeCell ref="H310:H311"/>
    <mergeCell ref="A308:A309"/>
    <mergeCell ref="B308:B309"/>
    <mergeCell ref="E310:E311"/>
    <mergeCell ref="E308:E309"/>
    <mergeCell ref="G318:G319"/>
    <mergeCell ref="F316:F317"/>
    <mergeCell ref="E318:E319"/>
    <mergeCell ref="J318:J319"/>
    <mergeCell ref="F318:F319"/>
    <mergeCell ref="O318:O319"/>
    <mergeCell ref="O312:O313"/>
    <mergeCell ref="O314:O315"/>
    <mergeCell ref="M312:M313"/>
    <mergeCell ref="M316:M317"/>
    <mergeCell ref="M318:M319"/>
    <mergeCell ref="O316:O317"/>
    <mergeCell ref="K316:K317"/>
    <mergeCell ref="H316:H317"/>
    <mergeCell ref="I316:I317"/>
    <mergeCell ref="J316:J317"/>
    <mergeCell ref="K312:K313"/>
    <mergeCell ref="J312:J313"/>
    <mergeCell ref="K314:K315"/>
    <mergeCell ref="J314:J315"/>
    <mergeCell ref="H320:H321"/>
    <mergeCell ref="K324:K325"/>
    <mergeCell ref="H322:H323"/>
    <mergeCell ref="J324:J325"/>
    <mergeCell ref="H324:H325"/>
    <mergeCell ref="M328:M329"/>
    <mergeCell ref="K322:K323"/>
    <mergeCell ref="J322:J323"/>
    <mergeCell ref="I322:I323"/>
    <mergeCell ref="J326:J327"/>
    <mergeCell ref="A318:A319"/>
    <mergeCell ref="A320:A321"/>
    <mergeCell ref="A316:A317"/>
    <mergeCell ref="O320:O321"/>
    <mergeCell ref="K320:K321"/>
    <mergeCell ref="M320:M321"/>
    <mergeCell ref="J320:J321"/>
    <mergeCell ref="B318:B319"/>
    <mergeCell ref="I320:I321"/>
    <mergeCell ref="G320:G321"/>
    <mergeCell ref="E320:E321"/>
    <mergeCell ref="F320:F321"/>
    <mergeCell ref="B316:B317"/>
    <mergeCell ref="C318:C319"/>
    <mergeCell ref="C316:C317"/>
    <mergeCell ref="B320:B321"/>
    <mergeCell ref="C320:C321"/>
    <mergeCell ref="G316:G317"/>
    <mergeCell ref="E316:E317"/>
    <mergeCell ref="H318:H319"/>
    <mergeCell ref="K318:K319"/>
    <mergeCell ref="I318:I319"/>
    <mergeCell ref="K326:K327"/>
    <mergeCell ref="C326:C327"/>
    <mergeCell ref="I326:I327"/>
    <mergeCell ref="I324:I325"/>
    <mergeCell ref="C324:C325"/>
    <mergeCell ref="H326:H327"/>
    <mergeCell ref="E324:E325"/>
    <mergeCell ref="G324:G325"/>
    <mergeCell ref="G322:G323"/>
    <mergeCell ref="F326:F327"/>
    <mergeCell ref="A322:A323"/>
    <mergeCell ref="B322:B323"/>
    <mergeCell ref="B324:B325"/>
    <mergeCell ref="A324:A325"/>
    <mergeCell ref="F324:F325"/>
    <mergeCell ref="O326:O327"/>
    <mergeCell ref="M326:M327"/>
    <mergeCell ref="M324:M325"/>
    <mergeCell ref="O324:O325"/>
    <mergeCell ref="O322:O323"/>
    <mergeCell ref="M322:M323"/>
    <mergeCell ref="E326:E327"/>
    <mergeCell ref="A326:A327"/>
    <mergeCell ref="C332:C333"/>
    <mergeCell ref="B330:B331"/>
    <mergeCell ref="B328:B329"/>
    <mergeCell ref="J330:J331"/>
    <mergeCell ref="I328:I329"/>
    <mergeCell ref="I330:I331"/>
    <mergeCell ref="A330:A331"/>
    <mergeCell ref="G326:G327"/>
    <mergeCell ref="J328:J329"/>
    <mergeCell ref="C322:C323"/>
    <mergeCell ref="B326:B327"/>
    <mergeCell ref="E322:E323"/>
    <mergeCell ref="F322:F323"/>
    <mergeCell ref="H328:H329"/>
    <mergeCell ref="E328:E329"/>
    <mergeCell ref="G328:G329"/>
    <mergeCell ref="O336:O337"/>
    <mergeCell ref="O334:O335"/>
    <mergeCell ref="M334:M335"/>
    <mergeCell ref="M336:M337"/>
    <mergeCell ref="K336:K337"/>
    <mergeCell ref="H336:H337"/>
    <mergeCell ref="B332:B333"/>
    <mergeCell ref="A336:A337"/>
    <mergeCell ref="B336:B337"/>
    <mergeCell ref="K328:K329"/>
    <mergeCell ref="C334:C335"/>
    <mergeCell ref="C328:C329"/>
    <mergeCell ref="H330:H331"/>
    <mergeCell ref="F328:F329"/>
    <mergeCell ref="E330:E331"/>
    <mergeCell ref="A332:A333"/>
    <mergeCell ref="A328:A329"/>
    <mergeCell ref="O330:O331"/>
    <mergeCell ref="M330:M331"/>
    <mergeCell ref="K330:K331"/>
    <mergeCell ref="F332:F333"/>
    <mergeCell ref="O332:O333"/>
    <mergeCell ref="F330:F331"/>
    <mergeCell ref="G332:G333"/>
    <mergeCell ref="G330:G331"/>
    <mergeCell ref="K332:K333"/>
    <mergeCell ref="I332:I333"/>
    <mergeCell ref="C330:C331"/>
    <mergeCell ref="M332:M333"/>
    <mergeCell ref="O328:O329"/>
    <mergeCell ref="H334:H335"/>
    <mergeCell ref="F338:F339"/>
    <mergeCell ref="J338:J339"/>
    <mergeCell ref="H338:H339"/>
    <mergeCell ref="G338:G339"/>
    <mergeCell ref="I340:I341"/>
    <mergeCell ref="H332:H333"/>
    <mergeCell ref="J332:J333"/>
    <mergeCell ref="J334:J335"/>
    <mergeCell ref="I334:I335"/>
    <mergeCell ref="G334:G335"/>
    <mergeCell ref="I336:I337"/>
    <mergeCell ref="J336:J337"/>
    <mergeCell ref="A338:A339"/>
    <mergeCell ref="B338:B339"/>
    <mergeCell ref="C338:C339"/>
    <mergeCell ref="K334:K335"/>
    <mergeCell ref="F336:F337"/>
    <mergeCell ref="G336:G337"/>
    <mergeCell ref="F334:F335"/>
    <mergeCell ref="A334:A335"/>
    <mergeCell ref="C336:C337"/>
    <mergeCell ref="E336:E337"/>
    <mergeCell ref="E334:E335"/>
    <mergeCell ref="E332:E333"/>
    <mergeCell ref="B334:B335"/>
    <mergeCell ref="F340:F341"/>
    <mergeCell ref="G340:G341"/>
    <mergeCell ref="I342:I343"/>
    <mergeCell ref="E344:E345"/>
    <mergeCell ref="A342:A343"/>
    <mergeCell ref="A344:A345"/>
    <mergeCell ref="B344:B345"/>
    <mergeCell ref="B342:B343"/>
    <mergeCell ref="C342:C343"/>
    <mergeCell ref="C344:C345"/>
    <mergeCell ref="F344:F345"/>
    <mergeCell ref="G344:G345"/>
    <mergeCell ref="A340:A341"/>
    <mergeCell ref="B340:B341"/>
    <mergeCell ref="C340:C341"/>
    <mergeCell ref="O338:O339"/>
    <mergeCell ref="K340:K341"/>
    <mergeCell ref="K338:K339"/>
    <mergeCell ref="M338:M339"/>
    <mergeCell ref="O340:O341"/>
    <mergeCell ref="E340:E341"/>
    <mergeCell ref="E338:E339"/>
    <mergeCell ref="M340:M341"/>
    <mergeCell ref="J340:J341"/>
    <mergeCell ref="H340:H341"/>
    <mergeCell ref="I338:I339"/>
    <mergeCell ref="C346:C347"/>
    <mergeCell ref="O344:O345"/>
    <mergeCell ref="J348:J349"/>
    <mergeCell ref="I348:I349"/>
    <mergeCell ref="K346:K347"/>
    <mergeCell ref="M346:M347"/>
    <mergeCell ref="J344:J345"/>
    <mergeCell ref="I344:I345"/>
    <mergeCell ref="M344:M345"/>
    <mergeCell ref="O346:O347"/>
    <mergeCell ref="A348:A349"/>
    <mergeCell ref="B348:B349"/>
    <mergeCell ref="O342:O343"/>
    <mergeCell ref="M342:M343"/>
    <mergeCell ref="K342:K343"/>
    <mergeCell ref="J342:J343"/>
    <mergeCell ref="H344:H345"/>
    <mergeCell ref="C348:C349"/>
    <mergeCell ref="A346:A347"/>
    <mergeCell ref="B346:B347"/>
    <mergeCell ref="H342:H343"/>
    <mergeCell ref="F342:F343"/>
    <mergeCell ref="G342:G343"/>
    <mergeCell ref="E342:E343"/>
    <mergeCell ref="O348:O349"/>
    <mergeCell ref="G348:G349"/>
    <mergeCell ref="H348:H349"/>
    <mergeCell ref="E350:E351"/>
    <mergeCell ref="F350:F351"/>
    <mergeCell ref="E348:E349"/>
    <mergeCell ref="F348:F349"/>
    <mergeCell ref="K348:K349"/>
    <mergeCell ref="M348:M349"/>
    <mergeCell ref="K344:K345"/>
    <mergeCell ref="E346:E347"/>
    <mergeCell ref="K350:K351"/>
    <mergeCell ref="M350:M351"/>
    <mergeCell ref="F346:F347"/>
    <mergeCell ref="G346:G347"/>
    <mergeCell ref="H346:H347"/>
    <mergeCell ref="I346:I347"/>
    <mergeCell ref="J346:J347"/>
    <mergeCell ref="A354:A355"/>
    <mergeCell ref="B354:B355"/>
    <mergeCell ref="C354:C355"/>
    <mergeCell ref="E354:E355"/>
    <mergeCell ref="F354:F355"/>
    <mergeCell ref="K352:K353"/>
    <mergeCell ref="A352:A353"/>
    <mergeCell ref="I352:I353"/>
    <mergeCell ref="F352:F353"/>
    <mergeCell ref="E352:E353"/>
    <mergeCell ref="C350:C351"/>
    <mergeCell ref="C352:C353"/>
    <mergeCell ref="B350:B351"/>
    <mergeCell ref="B352:B353"/>
    <mergeCell ref="A350:A351"/>
    <mergeCell ref="O352:O353"/>
    <mergeCell ref="I350:I351"/>
    <mergeCell ref="G350:G351"/>
    <mergeCell ref="H350:H351"/>
    <mergeCell ref="O350:O351"/>
    <mergeCell ref="G352:G353"/>
    <mergeCell ref="H352:H353"/>
    <mergeCell ref="J352:J353"/>
    <mergeCell ref="M352:M353"/>
    <mergeCell ref="J350:J351"/>
    <mergeCell ref="O358:O359"/>
    <mergeCell ref="H358:H359"/>
    <mergeCell ref="F358:F359"/>
    <mergeCell ref="G358:G359"/>
    <mergeCell ref="I358:I359"/>
    <mergeCell ref="O354:O355"/>
    <mergeCell ref="I354:I355"/>
    <mergeCell ref="E356:E357"/>
    <mergeCell ref="I356:I357"/>
    <mergeCell ref="M356:M357"/>
    <mergeCell ref="J354:J355"/>
    <mergeCell ref="K354:K355"/>
    <mergeCell ref="M354:M355"/>
    <mergeCell ref="K356:K357"/>
    <mergeCell ref="O356:O357"/>
    <mergeCell ref="G354:G355"/>
    <mergeCell ref="H354:H355"/>
    <mergeCell ref="C356:C357"/>
    <mergeCell ref="F356:F357"/>
    <mergeCell ref="J356:J357"/>
    <mergeCell ref="F360:F361"/>
    <mergeCell ref="G360:G361"/>
    <mergeCell ref="G356:G357"/>
    <mergeCell ref="I360:I361"/>
    <mergeCell ref="H356:H357"/>
    <mergeCell ref="A360:A361"/>
    <mergeCell ref="B360:B361"/>
    <mergeCell ref="C360:C361"/>
    <mergeCell ref="E360:E361"/>
    <mergeCell ref="E358:E359"/>
    <mergeCell ref="M360:M361"/>
    <mergeCell ref="J358:J359"/>
    <mergeCell ref="K358:K359"/>
    <mergeCell ref="M358:M359"/>
    <mergeCell ref="K360:K361"/>
    <mergeCell ref="A358:A359"/>
    <mergeCell ref="B358:B359"/>
    <mergeCell ref="C358:C359"/>
    <mergeCell ref="A356:A357"/>
    <mergeCell ref="B356:B357"/>
    <mergeCell ref="H362:H363"/>
    <mergeCell ref="J362:J363"/>
    <mergeCell ref="K362:K363"/>
    <mergeCell ref="M362:M363"/>
    <mergeCell ref="I362:I363"/>
    <mergeCell ref="G364:G365"/>
    <mergeCell ref="H364:H365"/>
    <mergeCell ref="A364:A365"/>
    <mergeCell ref="B364:B365"/>
    <mergeCell ref="C364:C365"/>
    <mergeCell ref="E364:E365"/>
    <mergeCell ref="O360:O361"/>
    <mergeCell ref="A362:A363"/>
    <mergeCell ref="B362:B363"/>
    <mergeCell ref="C362:C363"/>
    <mergeCell ref="E362:E363"/>
    <mergeCell ref="F362:F363"/>
    <mergeCell ref="O362:O363"/>
    <mergeCell ref="J360:J361"/>
    <mergeCell ref="G362:G363"/>
    <mergeCell ref="H360:H361"/>
    <mergeCell ref="G370:G371"/>
    <mergeCell ref="E370:E371"/>
    <mergeCell ref="H370:H371"/>
    <mergeCell ref="E368:E369"/>
    <mergeCell ref="F368:F369"/>
    <mergeCell ref="F370:F371"/>
    <mergeCell ref="G368:G369"/>
    <mergeCell ref="A370:A371"/>
    <mergeCell ref="B370:B371"/>
    <mergeCell ref="C370:C371"/>
    <mergeCell ref="A368:A369"/>
    <mergeCell ref="B368:B369"/>
    <mergeCell ref="C368:C369"/>
    <mergeCell ref="O364:O365"/>
    <mergeCell ref="A366:A367"/>
    <mergeCell ref="B366:B367"/>
    <mergeCell ref="C366:C367"/>
    <mergeCell ref="E366:E367"/>
    <mergeCell ref="F366:F367"/>
    <mergeCell ref="G366:G367"/>
    <mergeCell ref="H366:H367"/>
    <mergeCell ref="F364:F365"/>
    <mergeCell ref="J364:J365"/>
    <mergeCell ref="M364:M365"/>
    <mergeCell ref="I364:I365"/>
    <mergeCell ref="K364:K365"/>
    <mergeCell ref="M372:M373"/>
    <mergeCell ref="K372:K373"/>
    <mergeCell ref="K370:K371"/>
    <mergeCell ref="O374:O375"/>
    <mergeCell ref="M370:M371"/>
    <mergeCell ref="O368:O369"/>
    <mergeCell ref="O366:O367"/>
    <mergeCell ref="K366:K367"/>
    <mergeCell ref="H372:H373"/>
    <mergeCell ref="J372:J373"/>
    <mergeCell ref="H368:H369"/>
    <mergeCell ref="J368:J369"/>
    <mergeCell ref="J370:J371"/>
    <mergeCell ref="O370:O371"/>
    <mergeCell ref="O372:O373"/>
    <mergeCell ref="M366:M367"/>
    <mergeCell ref="K368:K369"/>
    <mergeCell ref="M368:M369"/>
    <mergeCell ref="I366:I367"/>
    <mergeCell ref="J366:J367"/>
    <mergeCell ref="I368:I369"/>
    <mergeCell ref="I370:I371"/>
    <mergeCell ref="I372:I373"/>
    <mergeCell ref="A376:A377"/>
    <mergeCell ref="B376:B377"/>
    <mergeCell ref="C376:C377"/>
    <mergeCell ref="A378:A379"/>
    <mergeCell ref="B378:B379"/>
    <mergeCell ref="C378:C379"/>
    <mergeCell ref="A374:A375"/>
    <mergeCell ref="C372:C373"/>
    <mergeCell ref="E372:E373"/>
    <mergeCell ref="B374:B375"/>
    <mergeCell ref="A372:A373"/>
    <mergeCell ref="B372:B373"/>
    <mergeCell ref="H374:H375"/>
    <mergeCell ref="F374:F375"/>
    <mergeCell ref="G374:G375"/>
    <mergeCell ref="G372:G373"/>
    <mergeCell ref="E374:E375"/>
    <mergeCell ref="F372:F373"/>
    <mergeCell ref="M378:M379"/>
    <mergeCell ref="G384:G385"/>
    <mergeCell ref="F378:F379"/>
    <mergeCell ref="K382:K383"/>
    <mergeCell ref="K380:K381"/>
    <mergeCell ref="G382:G383"/>
    <mergeCell ref="H382:H383"/>
    <mergeCell ref="G378:G379"/>
    <mergeCell ref="G380:G381"/>
    <mergeCell ref="F382:F383"/>
    <mergeCell ref="H376:H377"/>
    <mergeCell ref="J376:J377"/>
    <mergeCell ref="J378:J379"/>
    <mergeCell ref="C374:C375"/>
    <mergeCell ref="O376:O377"/>
    <mergeCell ref="H378:H379"/>
    <mergeCell ref="K376:K377"/>
    <mergeCell ref="M376:M377"/>
    <mergeCell ref="K378:K379"/>
    <mergeCell ref="O378:O379"/>
    <mergeCell ref="F376:F377"/>
    <mergeCell ref="G376:G377"/>
    <mergeCell ref="E378:E379"/>
    <mergeCell ref="E376:E377"/>
    <mergeCell ref="J374:J375"/>
    <mergeCell ref="K374:K375"/>
    <mergeCell ref="M374:M375"/>
    <mergeCell ref="H384:H385"/>
    <mergeCell ref="I384:I385"/>
    <mergeCell ref="H380:H381"/>
    <mergeCell ref="B380:B381"/>
    <mergeCell ref="E380:E381"/>
    <mergeCell ref="B382:B383"/>
    <mergeCell ref="O380:O381"/>
    <mergeCell ref="M380:M381"/>
    <mergeCell ref="J382:J383"/>
    <mergeCell ref="M382:M383"/>
    <mergeCell ref="O382:O383"/>
    <mergeCell ref="J380:J381"/>
    <mergeCell ref="F380:F381"/>
    <mergeCell ref="A380:A381"/>
    <mergeCell ref="E382:E383"/>
    <mergeCell ref="A382:A383"/>
    <mergeCell ref="C382:C383"/>
    <mergeCell ref="C380:C381"/>
    <mergeCell ref="M386:M387"/>
    <mergeCell ref="F388:F389"/>
    <mergeCell ref="G388:G389"/>
    <mergeCell ref="H388:H389"/>
    <mergeCell ref="J388:J389"/>
    <mergeCell ref="G386:G387"/>
    <mergeCell ref="J386:J387"/>
    <mergeCell ref="I386:I387"/>
    <mergeCell ref="C386:C387"/>
    <mergeCell ref="E386:E387"/>
    <mergeCell ref="F386:F387"/>
    <mergeCell ref="H386:H387"/>
    <mergeCell ref="A384:A385"/>
    <mergeCell ref="B386:B387"/>
    <mergeCell ref="O386:O387"/>
    <mergeCell ref="A388:A389"/>
    <mergeCell ref="B388:B389"/>
    <mergeCell ref="C388:C389"/>
    <mergeCell ref="E388:E389"/>
    <mergeCell ref="K388:K389"/>
    <mergeCell ref="M388:M389"/>
    <mergeCell ref="K386:K387"/>
    <mergeCell ref="O388:O389"/>
    <mergeCell ref="A386:A387"/>
    <mergeCell ref="O384:O385"/>
    <mergeCell ref="B384:B385"/>
    <mergeCell ref="C384:C385"/>
    <mergeCell ref="E384:E385"/>
    <mergeCell ref="F384:F385"/>
    <mergeCell ref="M384:M385"/>
    <mergeCell ref="J384:J385"/>
    <mergeCell ref="K384:K385"/>
    <mergeCell ref="O390:O391"/>
    <mergeCell ref="E390:E391"/>
    <mergeCell ref="F390:F391"/>
    <mergeCell ref="E392:E393"/>
    <mergeCell ref="F392:F393"/>
    <mergeCell ref="O392:O393"/>
    <mergeCell ref="M392:M393"/>
    <mergeCell ref="G390:G391"/>
    <mergeCell ref="C392:C393"/>
    <mergeCell ref="G392:G393"/>
    <mergeCell ref="I390:I391"/>
    <mergeCell ref="A390:A391"/>
    <mergeCell ref="M390:M391"/>
    <mergeCell ref="B390:B391"/>
    <mergeCell ref="C390:C391"/>
    <mergeCell ref="A392:A393"/>
    <mergeCell ref="B392:B393"/>
    <mergeCell ref="K390:K391"/>
    <mergeCell ref="H390:H391"/>
    <mergeCell ref="J390:J391"/>
    <mergeCell ref="J392:J393"/>
    <mergeCell ref="K392:K393"/>
    <mergeCell ref="J394:J395"/>
    <mergeCell ref="H392:H393"/>
    <mergeCell ref="M394:M395"/>
    <mergeCell ref="K398:K399"/>
    <mergeCell ref="O398:O399"/>
    <mergeCell ref="O396:O397"/>
    <mergeCell ref="M398:M399"/>
    <mergeCell ref="E394:E395"/>
    <mergeCell ref="K394:K395"/>
    <mergeCell ref="H394:H395"/>
    <mergeCell ref="A396:A397"/>
    <mergeCell ref="B396:B397"/>
    <mergeCell ref="C396:C397"/>
    <mergeCell ref="F394:F395"/>
    <mergeCell ref="G394:G395"/>
    <mergeCell ref="A394:A395"/>
    <mergeCell ref="B394:B395"/>
    <mergeCell ref="C394:C395"/>
    <mergeCell ref="M396:M397"/>
    <mergeCell ref="G398:G399"/>
    <mergeCell ref="F398:F399"/>
    <mergeCell ref="J398:J399"/>
    <mergeCell ref="E398:E399"/>
    <mergeCell ref="A398:A399"/>
    <mergeCell ref="H398:H399"/>
    <mergeCell ref="J396:J397"/>
    <mergeCell ref="K396:K397"/>
    <mergeCell ref="B398:B399"/>
    <mergeCell ref="C398:C399"/>
    <mergeCell ref="E396:E397"/>
    <mergeCell ref="F396:F397"/>
    <mergeCell ref="H396:H397"/>
    <mergeCell ref="G396:G397"/>
    <mergeCell ref="A400:A401"/>
    <mergeCell ref="O394:O395"/>
    <mergeCell ref="G400:G401"/>
    <mergeCell ref="F404:F405"/>
    <mergeCell ref="E404:E405"/>
    <mergeCell ref="F402:F403"/>
    <mergeCell ref="G402:G403"/>
    <mergeCell ref="B400:B401"/>
    <mergeCell ref="C400:C401"/>
    <mergeCell ref="O402:O403"/>
    <mergeCell ref="J400:J401"/>
    <mergeCell ref="O400:O401"/>
    <mergeCell ref="J402:J403"/>
    <mergeCell ref="K400:K401"/>
    <mergeCell ref="M400:M401"/>
    <mergeCell ref="K402:K403"/>
    <mergeCell ref="M402:M403"/>
    <mergeCell ref="E400:E401"/>
    <mergeCell ref="H402:H403"/>
    <mergeCell ref="E402:E403"/>
    <mergeCell ref="F400:F401"/>
    <mergeCell ref="H400:H401"/>
    <mergeCell ref="A408:A409"/>
    <mergeCell ref="B408:B409"/>
    <mergeCell ref="C408:C409"/>
    <mergeCell ref="O404:O405"/>
    <mergeCell ref="A406:A407"/>
    <mergeCell ref="B406:B407"/>
    <mergeCell ref="C406:C407"/>
    <mergeCell ref="M406:M407"/>
    <mergeCell ref="G406:G407"/>
    <mergeCell ref="H406:H407"/>
    <mergeCell ref="E406:E407"/>
    <mergeCell ref="K406:K407"/>
    <mergeCell ref="F406:F407"/>
    <mergeCell ref="M404:M405"/>
    <mergeCell ref="A402:A403"/>
    <mergeCell ref="B402:B403"/>
    <mergeCell ref="C402:C403"/>
    <mergeCell ref="A404:A405"/>
    <mergeCell ref="J406:J407"/>
    <mergeCell ref="I406:I407"/>
    <mergeCell ref="B404:B405"/>
    <mergeCell ref="C404:C405"/>
    <mergeCell ref="J404:J405"/>
    <mergeCell ref="K404:K405"/>
    <mergeCell ref="G410:G411"/>
    <mergeCell ref="O410:O411"/>
    <mergeCell ref="O408:O409"/>
    <mergeCell ref="G404:G405"/>
    <mergeCell ref="O406:O407"/>
    <mergeCell ref="H404:H405"/>
    <mergeCell ref="K408:K409"/>
    <mergeCell ref="M408:M409"/>
    <mergeCell ref="F410:F411"/>
    <mergeCell ref="H410:H411"/>
    <mergeCell ref="J410:J411"/>
    <mergeCell ref="E408:E409"/>
    <mergeCell ref="F408:F409"/>
    <mergeCell ref="G408:G409"/>
    <mergeCell ref="I408:I409"/>
    <mergeCell ref="I410:I411"/>
    <mergeCell ref="J408:J409"/>
    <mergeCell ref="H408:H409"/>
    <mergeCell ref="M410:M411"/>
    <mergeCell ref="E410:E411"/>
    <mergeCell ref="F412:F413"/>
    <mergeCell ref="K410:K411"/>
    <mergeCell ref="A412:A413"/>
    <mergeCell ref="B412:B413"/>
    <mergeCell ref="O414:O415"/>
    <mergeCell ref="J412:J413"/>
    <mergeCell ref="O412:O413"/>
    <mergeCell ref="M412:M413"/>
    <mergeCell ref="J414:J415"/>
    <mergeCell ref="K414:K415"/>
    <mergeCell ref="K412:K413"/>
    <mergeCell ref="M414:M415"/>
    <mergeCell ref="C412:C413"/>
    <mergeCell ref="E412:E413"/>
    <mergeCell ref="A410:A411"/>
    <mergeCell ref="B410:B411"/>
    <mergeCell ref="C410:C411"/>
    <mergeCell ref="G412:G413"/>
    <mergeCell ref="H412:H413"/>
    <mergeCell ref="B418:B419"/>
    <mergeCell ref="C418:C419"/>
    <mergeCell ref="A416:A417"/>
    <mergeCell ref="B416:B417"/>
    <mergeCell ref="C416:C417"/>
    <mergeCell ref="A418:A419"/>
    <mergeCell ref="H414:H415"/>
    <mergeCell ref="F416:F417"/>
    <mergeCell ref="G416:G417"/>
    <mergeCell ref="E414:E415"/>
    <mergeCell ref="E416:E417"/>
    <mergeCell ref="I414:I415"/>
    <mergeCell ref="I416:I417"/>
    <mergeCell ref="F414:F415"/>
    <mergeCell ref="G414:G415"/>
    <mergeCell ref="A414:A415"/>
    <mergeCell ref="B414:B415"/>
    <mergeCell ref="C414:C415"/>
    <mergeCell ref="O416:O417"/>
    <mergeCell ref="H416:H417"/>
    <mergeCell ref="J416:J417"/>
    <mergeCell ref="K416:K417"/>
    <mergeCell ref="M416:M417"/>
    <mergeCell ref="F418:F419"/>
    <mergeCell ref="G418:G419"/>
    <mergeCell ref="J418:J419"/>
    <mergeCell ref="I418:I419"/>
    <mergeCell ref="E418:E419"/>
    <mergeCell ref="H418:H419"/>
    <mergeCell ref="M418:M419"/>
    <mergeCell ref="O418:O419"/>
    <mergeCell ref="J420:J421"/>
    <mergeCell ref="K418:K419"/>
    <mergeCell ref="O420:O421"/>
    <mergeCell ref="F420:F421"/>
    <mergeCell ref="G420:G421"/>
    <mergeCell ref="I420:I421"/>
    <mergeCell ref="M422:M423"/>
    <mergeCell ref="H420:H421"/>
    <mergeCell ref="F422:F423"/>
    <mergeCell ref="A424:A425"/>
    <mergeCell ref="G422:G423"/>
    <mergeCell ref="E422:E423"/>
    <mergeCell ref="A422:A423"/>
    <mergeCell ref="B422:B423"/>
    <mergeCell ref="C422:C423"/>
    <mergeCell ref="I424:I425"/>
    <mergeCell ref="A420:A421"/>
    <mergeCell ref="B420:B421"/>
    <mergeCell ref="C420:C421"/>
    <mergeCell ref="E420:E421"/>
    <mergeCell ref="O422:O423"/>
    <mergeCell ref="H422:H423"/>
    <mergeCell ref="J422:J423"/>
    <mergeCell ref="K420:K421"/>
    <mergeCell ref="M420:M421"/>
    <mergeCell ref="K422:K423"/>
    <mergeCell ref="H424:H425"/>
    <mergeCell ref="G426:G427"/>
    <mergeCell ref="F426:F427"/>
    <mergeCell ref="F424:F425"/>
    <mergeCell ref="G428:G429"/>
    <mergeCell ref="H430:H431"/>
    <mergeCell ref="H426:H427"/>
    <mergeCell ref="G424:G425"/>
    <mergeCell ref="O424:O425"/>
    <mergeCell ref="K424:K425"/>
    <mergeCell ref="O426:O427"/>
    <mergeCell ref="J426:J427"/>
    <mergeCell ref="K426:K427"/>
    <mergeCell ref="J424:J425"/>
    <mergeCell ref="M426:M427"/>
    <mergeCell ref="M424:M425"/>
    <mergeCell ref="A428:A429"/>
    <mergeCell ref="A426:A427"/>
    <mergeCell ref="E424:E425"/>
    <mergeCell ref="B426:B427"/>
    <mergeCell ref="C426:C427"/>
    <mergeCell ref="B424:B425"/>
    <mergeCell ref="C424:C425"/>
    <mergeCell ref="C428:C429"/>
    <mergeCell ref="E428:E429"/>
    <mergeCell ref="E426:E427"/>
    <mergeCell ref="B432:B433"/>
    <mergeCell ref="C432:C433"/>
    <mergeCell ref="A432:A433"/>
    <mergeCell ref="C430:C431"/>
    <mergeCell ref="E432:E433"/>
    <mergeCell ref="A430:A431"/>
    <mergeCell ref="G432:G433"/>
    <mergeCell ref="H432:H433"/>
    <mergeCell ref="B430:B431"/>
    <mergeCell ref="O432:O433"/>
    <mergeCell ref="M430:M431"/>
    <mergeCell ref="O428:O429"/>
    <mergeCell ref="O430:O431"/>
    <mergeCell ref="M432:M433"/>
    <mergeCell ref="M428:M429"/>
    <mergeCell ref="B428:B429"/>
    <mergeCell ref="J430:J431"/>
    <mergeCell ref="F428:F429"/>
    <mergeCell ref="F432:F433"/>
    <mergeCell ref="F430:F431"/>
    <mergeCell ref="M434:M435"/>
    <mergeCell ref="G436:G437"/>
    <mergeCell ref="H436:H437"/>
    <mergeCell ref="I436:I437"/>
    <mergeCell ref="I430:I431"/>
    <mergeCell ref="G430:G431"/>
    <mergeCell ref="J434:J435"/>
    <mergeCell ref="K428:K429"/>
    <mergeCell ref="H428:H429"/>
    <mergeCell ref="J428:J429"/>
    <mergeCell ref="K430:K431"/>
    <mergeCell ref="K434:K435"/>
    <mergeCell ref="J432:J433"/>
    <mergeCell ref="K432:K433"/>
    <mergeCell ref="E430:E431"/>
    <mergeCell ref="J436:J437"/>
    <mergeCell ref="A436:A437"/>
    <mergeCell ref="B434:B435"/>
    <mergeCell ref="C434:C435"/>
    <mergeCell ref="E434:E435"/>
    <mergeCell ref="F436:F437"/>
    <mergeCell ref="A434:A435"/>
    <mergeCell ref="J438:J439"/>
    <mergeCell ref="F434:F435"/>
    <mergeCell ref="B436:B437"/>
    <mergeCell ref="C436:C437"/>
    <mergeCell ref="E436:E437"/>
    <mergeCell ref="O434:O435"/>
    <mergeCell ref="G434:G435"/>
    <mergeCell ref="K436:K437"/>
    <mergeCell ref="M436:M437"/>
    <mergeCell ref="O436:O437"/>
    <mergeCell ref="H434:H435"/>
    <mergeCell ref="M440:M441"/>
    <mergeCell ref="M438:M439"/>
    <mergeCell ref="B440:B441"/>
    <mergeCell ref="G444:G445"/>
    <mergeCell ref="G442:G443"/>
    <mergeCell ref="K442:K443"/>
    <mergeCell ref="E442:E443"/>
    <mergeCell ref="F442:F443"/>
    <mergeCell ref="J444:J445"/>
    <mergeCell ref="A440:A441"/>
    <mergeCell ref="H440:H441"/>
    <mergeCell ref="F440:F441"/>
    <mergeCell ref="G440:G441"/>
    <mergeCell ref="C440:C441"/>
    <mergeCell ref="E440:E441"/>
    <mergeCell ref="O440:O441"/>
    <mergeCell ref="O438:O439"/>
    <mergeCell ref="E438:E439"/>
    <mergeCell ref="F438:F439"/>
    <mergeCell ref="G438:G439"/>
    <mergeCell ref="H438:H439"/>
    <mergeCell ref="J440:J441"/>
    <mergeCell ref="I438:I439"/>
    <mergeCell ref="I440:I441"/>
    <mergeCell ref="K440:K441"/>
    <mergeCell ref="K438:K439"/>
    <mergeCell ref="A438:A439"/>
    <mergeCell ref="B438:B439"/>
    <mergeCell ref="C438:C439"/>
    <mergeCell ref="O444:O445"/>
    <mergeCell ref="H444:H445"/>
    <mergeCell ref="E446:E447"/>
    <mergeCell ref="F446:F447"/>
    <mergeCell ref="A446:A447"/>
    <mergeCell ref="B446:B447"/>
    <mergeCell ref="A444:A445"/>
    <mergeCell ref="B444:B445"/>
    <mergeCell ref="C444:C445"/>
    <mergeCell ref="M442:M443"/>
    <mergeCell ref="E444:E445"/>
    <mergeCell ref="F444:F445"/>
    <mergeCell ref="M444:M445"/>
    <mergeCell ref="A442:A443"/>
    <mergeCell ref="B442:B443"/>
    <mergeCell ref="C442:C443"/>
    <mergeCell ref="H442:H443"/>
    <mergeCell ref="J442:J443"/>
    <mergeCell ref="K444:K445"/>
    <mergeCell ref="O442:O443"/>
    <mergeCell ref="M448:M449"/>
    <mergeCell ref="E448:E449"/>
    <mergeCell ref="E454:E455"/>
    <mergeCell ref="E452:E453"/>
    <mergeCell ref="H448:H449"/>
    <mergeCell ref="G452:G453"/>
    <mergeCell ref="F452:F453"/>
    <mergeCell ref="K450:K451"/>
    <mergeCell ref="M450:M451"/>
    <mergeCell ref="J450:J451"/>
    <mergeCell ref="O446:O447"/>
    <mergeCell ref="K448:K449"/>
    <mergeCell ref="M446:M447"/>
    <mergeCell ref="O450:O451"/>
    <mergeCell ref="K446:K447"/>
    <mergeCell ref="O448:O449"/>
    <mergeCell ref="A448:A449"/>
    <mergeCell ref="B448:B449"/>
    <mergeCell ref="E450:E451"/>
    <mergeCell ref="C448:C449"/>
    <mergeCell ref="J448:J449"/>
    <mergeCell ref="H446:H447"/>
    <mergeCell ref="J446:J447"/>
    <mergeCell ref="G446:G447"/>
    <mergeCell ref="C446:C447"/>
    <mergeCell ref="I446:I447"/>
    <mergeCell ref="A452:A453"/>
    <mergeCell ref="B452:B453"/>
    <mergeCell ref="C452:C453"/>
    <mergeCell ref="C450:C451"/>
    <mergeCell ref="A450:A451"/>
    <mergeCell ref="B450:B451"/>
    <mergeCell ref="H452:H453"/>
    <mergeCell ref="H454:H455"/>
    <mergeCell ref="G454:G455"/>
    <mergeCell ref="F448:F449"/>
    <mergeCell ref="F450:F451"/>
    <mergeCell ref="G450:G451"/>
    <mergeCell ref="H450:H451"/>
    <mergeCell ref="G448:G449"/>
    <mergeCell ref="C454:C455"/>
    <mergeCell ref="J452:J453"/>
    <mergeCell ref="J454:J455"/>
    <mergeCell ref="B458:B459"/>
    <mergeCell ref="C458:C459"/>
    <mergeCell ref="F458:F459"/>
    <mergeCell ref="G458:G459"/>
    <mergeCell ref="E458:E459"/>
    <mergeCell ref="A458:A459"/>
    <mergeCell ref="O454:O455"/>
    <mergeCell ref="M456:M457"/>
    <mergeCell ref="K454:K455"/>
    <mergeCell ref="M454:M455"/>
    <mergeCell ref="O456:O457"/>
    <mergeCell ref="K456:K457"/>
    <mergeCell ref="G456:G457"/>
    <mergeCell ref="H456:H457"/>
    <mergeCell ref="E456:E457"/>
    <mergeCell ref="O458:O459"/>
    <mergeCell ref="K458:K459"/>
    <mergeCell ref="M458:M459"/>
    <mergeCell ref="J458:J459"/>
    <mergeCell ref="H458:H459"/>
    <mergeCell ref="J456:J457"/>
    <mergeCell ref="F456:F457"/>
    <mergeCell ref="C456:C457"/>
    <mergeCell ref="A456:A457"/>
    <mergeCell ref="F454:F455"/>
    <mergeCell ref="B456:B457"/>
    <mergeCell ref="A454:A455"/>
    <mergeCell ref="B454:B455"/>
    <mergeCell ref="H460:H461"/>
    <mergeCell ref="J460:J461"/>
    <mergeCell ref="B464:B465"/>
    <mergeCell ref="C464:C465"/>
    <mergeCell ref="B466:B467"/>
    <mergeCell ref="C466:C467"/>
    <mergeCell ref="I464:I465"/>
    <mergeCell ref="I466:I467"/>
    <mergeCell ref="A462:A463"/>
    <mergeCell ref="B462:B463"/>
    <mergeCell ref="C462:C463"/>
    <mergeCell ref="H462:H463"/>
    <mergeCell ref="F462:F463"/>
    <mergeCell ref="G462:G463"/>
    <mergeCell ref="A466:A467"/>
    <mergeCell ref="F460:F461"/>
    <mergeCell ref="G460:G461"/>
    <mergeCell ref="E462:E463"/>
    <mergeCell ref="G466:G467"/>
    <mergeCell ref="E466:E467"/>
    <mergeCell ref="F464:F465"/>
    <mergeCell ref="F466:F467"/>
    <mergeCell ref="E464:E465"/>
    <mergeCell ref="A464:A465"/>
    <mergeCell ref="A460:A461"/>
    <mergeCell ref="C460:C461"/>
    <mergeCell ref="E460:E461"/>
    <mergeCell ref="B460:B461"/>
    <mergeCell ref="O474:O475"/>
    <mergeCell ref="H474:H475"/>
    <mergeCell ref="J474:J475"/>
    <mergeCell ref="K474:K475"/>
    <mergeCell ref="M474:M475"/>
    <mergeCell ref="E472:E473"/>
    <mergeCell ref="F474:F475"/>
    <mergeCell ref="O472:O473"/>
    <mergeCell ref="E474:E475"/>
    <mergeCell ref="M472:M473"/>
    <mergeCell ref="J468:J469"/>
    <mergeCell ref="E468:E469"/>
    <mergeCell ref="B470:B471"/>
    <mergeCell ref="C470:C471"/>
    <mergeCell ref="H472:H473"/>
    <mergeCell ref="H470:H471"/>
    <mergeCell ref="I468:I469"/>
    <mergeCell ref="I470:I471"/>
    <mergeCell ref="C472:C473"/>
    <mergeCell ref="G470:G471"/>
    <mergeCell ref="F470:F471"/>
    <mergeCell ref="H468:H469"/>
    <mergeCell ref="E470:E471"/>
    <mergeCell ref="G468:G469"/>
    <mergeCell ref="B474:B475"/>
    <mergeCell ref="C474:C475"/>
    <mergeCell ref="J464:J465"/>
    <mergeCell ref="H464:H465"/>
    <mergeCell ref="G464:G465"/>
    <mergeCell ref="J466:J467"/>
    <mergeCell ref="J472:J473"/>
    <mergeCell ref="B472:B473"/>
    <mergeCell ref="J470:J471"/>
    <mergeCell ref="A468:A469"/>
    <mergeCell ref="G474:G475"/>
    <mergeCell ref="F472:F473"/>
    <mergeCell ref="G472:G473"/>
    <mergeCell ref="F468:F469"/>
    <mergeCell ref="B468:B469"/>
    <mergeCell ref="C468:C469"/>
    <mergeCell ref="A472:A473"/>
    <mergeCell ref="A470:A471"/>
    <mergeCell ref="A474:A475"/>
    <mergeCell ref="H466:H467"/>
    <mergeCell ref="O466:O467"/>
    <mergeCell ref="K466:K467"/>
    <mergeCell ref="O460:O461"/>
    <mergeCell ref="M466:M467"/>
    <mergeCell ref="K460:K461"/>
    <mergeCell ref="J462:J463"/>
    <mergeCell ref="O452:O453"/>
    <mergeCell ref="M452:M453"/>
    <mergeCell ref="M468:M469"/>
    <mergeCell ref="K464:K465"/>
    <mergeCell ref="M464:M465"/>
    <mergeCell ref="M462:M463"/>
    <mergeCell ref="K468:K469"/>
    <mergeCell ref="O468:O469"/>
    <mergeCell ref="K462:K463"/>
    <mergeCell ref="K452:K453"/>
    <mergeCell ref="K472:K473"/>
    <mergeCell ref="I452:I453"/>
    <mergeCell ref="I442:I443"/>
    <mergeCell ref="I444:I445"/>
    <mergeCell ref="I422:I423"/>
    <mergeCell ref="I434:I435"/>
    <mergeCell ref="I454:I455"/>
    <mergeCell ref="I426:I427"/>
    <mergeCell ref="I428:I429"/>
    <mergeCell ref="I448:I449"/>
    <mergeCell ref="I450:I451"/>
    <mergeCell ref="I374:I375"/>
    <mergeCell ref="I376:I377"/>
    <mergeCell ref="I378:I379"/>
    <mergeCell ref="I380:I381"/>
    <mergeCell ref="I382:I383"/>
    <mergeCell ref="I400:I401"/>
    <mergeCell ref="I388:I389"/>
    <mergeCell ref="I392:I393"/>
    <mergeCell ref="I394:I395"/>
    <mergeCell ref="I396:I397"/>
    <mergeCell ref="I398:I399"/>
    <mergeCell ref="I432:I433"/>
    <mergeCell ref="I404:I405"/>
    <mergeCell ref="I402:I403"/>
    <mergeCell ref="I412:I413"/>
    <mergeCell ref="H550:H551"/>
    <mergeCell ref="I550:I551"/>
    <mergeCell ref="J550:J551"/>
    <mergeCell ref="K550:K551"/>
    <mergeCell ref="M550:M551"/>
    <mergeCell ref="O550:O551"/>
    <mergeCell ref="J548:J549"/>
    <mergeCell ref="K548:K549"/>
    <mergeCell ref="M548:M549"/>
    <mergeCell ref="O548:O549"/>
    <mergeCell ref="A550:A551"/>
    <mergeCell ref="B550:B551"/>
    <mergeCell ref="C550:C551"/>
    <mergeCell ref="E550:E551"/>
    <mergeCell ref="F550:F551"/>
    <mergeCell ref="G550:G551"/>
    <mergeCell ref="I456:I457"/>
    <mergeCell ref="I458:I459"/>
    <mergeCell ref="A548:A549"/>
    <mergeCell ref="B548:B549"/>
    <mergeCell ref="C548:C549"/>
    <mergeCell ref="E548:E549"/>
    <mergeCell ref="F548:F549"/>
    <mergeCell ref="G548:G549"/>
    <mergeCell ref="H548:H549"/>
    <mergeCell ref="I548:I549"/>
    <mergeCell ref="K470:K471"/>
    <mergeCell ref="M470:M471"/>
    <mergeCell ref="O470:O471"/>
    <mergeCell ref="O462:O463"/>
    <mergeCell ref="O464:O465"/>
    <mergeCell ref="M460:M461"/>
    <mergeCell ref="F572:F573"/>
    <mergeCell ref="G572:G573"/>
    <mergeCell ref="H572:H573"/>
    <mergeCell ref="I572:I573"/>
    <mergeCell ref="H570:H571"/>
    <mergeCell ref="I570:I571"/>
    <mergeCell ref="J570:J571"/>
    <mergeCell ref="K570:K571"/>
    <mergeCell ref="M570:M571"/>
    <mergeCell ref="O570:O571"/>
    <mergeCell ref="A570:A571"/>
    <mergeCell ref="B570:B571"/>
    <mergeCell ref="C570:C571"/>
    <mergeCell ref="E570:E571"/>
    <mergeCell ref="F570:F571"/>
    <mergeCell ref="G570:G571"/>
    <mergeCell ref="H568:H569"/>
    <mergeCell ref="I568:I569"/>
    <mergeCell ref="J568:J569"/>
    <mergeCell ref="K568:K569"/>
    <mergeCell ref="M568:M569"/>
    <mergeCell ref="O568:O569"/>
    <mergeCell ref="A568:A569"/>
    <mergeCell ref="B568:B569"/>
    <mergeCell ref="C568:C569"/>
    <mergeCell ref="E568:E569"/>
    <mergeCell ref="F568:F569"/>
    <mergeCell ref="G568:G569"/>
    <mergeCell ref="H592:H593"/>
    <mergeCell ref="I592:I593"/>
    <mergeCell ref="J592:J593"/>
    <mergeCell ref="K592:K593"/>
    <mergeCell ref="M592:M593"/>
    <mergeCell ref="O592:O593"/>
    <mergeCell ref="J590:J591"/>
    <mergeCell ref="K590:K591"/>
    <mergeCell ref="M590:M591"/>
    <mergeCell ref="O590:O591"/>
    <mergeCell ref="A592:A593"/>
    <mergeCell ref="B592:B593"/>
    <mergeCell ref="C592:C593"/>
    <mergeCell ref="E592:E593"/>
    <mergeCell ref="F592:F593"/>
    <mergeCell ref="G592:G593"/>
    <mergeCell ref="J572:J573"/>
    <mergeCell ref="K572:K573"/>
    <mergeCell ref="A590:A591"/>
    <mergeCell ref="B590:B591"/>
    <mergeCell ref="C590:C591"/>
    <mergeCell ref="E590:E591"/>
    <mergeCell ref="F590:F591"/>
    <mergeCell ref="G590:G591"/>
    <mergeCell ref="H590:H591"/>
    <mergeCell ref="I590:I591"/>
    <mergeCell ref="A572:A573"/>
    <mergeCell ref="B572:B573"/>
    <mergeCell ref="C572:C573"/>
    <mergeCell ref="E572:E573"/>
    <mergeCell ref="M572:M573"/>
    <mergeCell ref="O572:O573"/>
    <mergeCell ref="H596:H597"/>
    <mergeCell ref="I596:I597"/>
    <mergeCell ref="J596:J597"/>
    <mergeCell ref="K596:K597"/>
    <mergeCell ref="M596:M597"/>
    <mergeCell ref="O596:O597"/>
    <mergeCell ref="A596:A597"/>
    <mergeCell ref="B596:B597"/>
    <mergeCell ref="C596:C597"/>
    <mergeCell ref="E596:E597"/>
    <mergeCell ref="F596:F597"/>
    <mergeCell ref="G596:G597"/>
    <mergeCell ref="H594:H595"/>
    <mergeCell ref="I594:I595"/>
    <mergeCell ref="J594:J595"/>
    <mergeCell ref="K594:K595"/>
    <mergeCell ref="M594:M595"/>
    <mergeCell ref="O594:O595"/>
    <mergeCell ref="A594:A595"/>
    <mergeCell ref="B594:B595"/>
    <mergeCell ref="C594:C595"/>
    <mergeCell ref="E594:E595"/>
    <mergeCell ref="F594:F595"/>
    <mergeCell ref="G594:G595"/>
    <mergeCell ref="F632:F633"/>
    <mergeCell ref="G632:G633"/>
    <mergeCell ref="H632:H633"/>
    <mergeCell ref="I632:I633"/>
    <mergeCell ref="H616:H617"/>
    <mergeCell ref="I616:I617"/>
    <mergeCell ref="J616:J617"/>
    <mergeCell ref="K616:K617"/>
    <mergeCell ref="M616:M617"/>
    <mergeCell ref="O616:O617"/>
    <mergeCell ref="A616:A617"/>
    <mergeCell ref="B616:B617"/>
    <mergeCell ref="C616:C617"/>
    <mergeCell ref="E616:E617"/>
    <mergeCell ref="F616:F617"/>
    <mergeCell ref="G616:G617"/>
    <mergeCell ref="H614:H615"/>
    <mergeCell ref="I614:I615"/>
    <mergeCell ref="J614:J615"/>
    <mergeCell ref="K614:K615"/>
    <mergeCell ref="M614:M615"/>
    <mergeCell ref="O614:O615"/>
    <mergeCell ref="A614:A615"/>
    <mergeCell ref="B614:B615"/>
    <mergeCell ref="C614:C615"/>
    <mergeCell ref="E614:E615"/>
    <mergeCell ref="F614:F615"/>
    <mergeCell ref="G614:G615"/>
    <mergeCell ref="J618:J619"/>
    <mergeCell ref="K618:K619"/>
    <mergeCell ref="A618:A619"/>
    <mergeCell ref="B618:B619"/>
    <mergeCell ref="H638:H639"/>
    <mergeCell ref="I638:I639"/>
    <mergeCell ref="J638:J639"/>
    <mergeCell ref="K638:K639"/>
    <mergeCell ref="M638:M639"/>
    <mergeCell ref="O638:O639"/>
    <mergeCell ref="J636:J637"/>
    <mergeCell ref="K636:K637"/>
    <mergeCell ref="M636:M637"/>
    <mergeCell ref="O636:O637"/>
    <mergeCell ref="A638:A639"/>
    <mergeCell ref="B638:B639"/>
    <mergeCell ref="C638:C639"/>
    <mergeCell ref="E638:E639"/>
    <mergeCell ref="F638:F639"/>
    <mergeCell ref="G638:G639"/>
    <mergeCell ref="J632:J633"/>
    <mergeCell ref="K632:K633"/>
    <mergeCell ref="A636:A637"/>
    <mergeCell ref="B636:B637"/>
    <mergeCell ref="C636:C637"/>
    <mergeCell ref="E636:E637"/>
    <mergeCell ref="F636:F637"/>
    <mergeCell ref="G636:G637"/>
    <mergeCell ref="H636:H637"/>
    <mergeCell ref="I636:I637"/>
    <mergeCell ref="A632:A633"/>
    <mergeCell ref="B632:B633"/>
    <mergeCell ref="C632:C633"/>
    <mergeCell ref="E632:E633"/>
    <mergeCell ref="M632:M633"/>
    <mergeCell ref="O632:O633"/>
    <mergeCell ref="M652:M653"/>
    <mergeCell ref="O652:O653"/>
    <mergeCell ref="F652:F653"/>
    <mergeCell ref="G652:G653"/>
    <mergeCell ref="H652:H653"/>
    <mergeCell ref="I652:I653"/>
    <mergeCell ref="J652:J653"/>
    <mergeCell ref="K652:K653"/>
    <mergeCell ref="A652:A653"/>
    <mergeCell ref="B652:B653"/>
    <mergeCell ref="C652:C653"/>
    <mergeCell ref="E652:E653"/>
    <mergeCell ref="A642:A643"/>
    <mergeCell ref="B642:B643"/>
    <mergeCell ref="C642:C643"/>
    <mergeCell ref="E642:E643"/>
    <mergeCell ref="M642:M643"/>
    <mergeCell ref="O642:O643"/>
    <mergeCell ref="F642:F643"/>
    <mergeCell ref="G642:G643"/>
    <mergeCell ref="H642:H643"/>
    <mergeCell ref="I642:I643"/>
    <mergeCell ref="J642:J643"/>
    <mergeCell ref="K642:K643"/>
    <mergeCell ref="A648:A649"/>
    <mergeCell ref="B648:B649"/>
    <mergeCell ref="C648:C649"/>
    <mergeCell ref="E648:E649"/>
    <mergeCell ref="A646:A647"/>
    <mergeCell ref="B646:B647"/>
    <mergeCell ref="C646:C647"/>
    <mergeCell ref="E646:E647"/>
    <mergeCell ref="H658:H659"/>
    <mergeCell ref="I658:I659"/>
    <mergeCell ref="J658:J659"/>
    <mergeCell ref="K658:K659"/>
    <mergeCell ref="M658:M659"/>
    <mergeCell ref="O658:O659"/>
    <mergeCell ref="A658:A659"/>
    <mergeCell ref="B658:B659"/>
    <mergeCell ref="C658:C659"/>
    <mergeCell ref="E658:E659"/>
    <mergeCell ref="F658:F659"/>
    <mergeCell ref="G658:G659"/>
    <mergeCell ref="H656:H657"/>
    <mergeCell ref="I656:I657"/>
    <mergeCell ref="J656:J657"/>
    <mergeCell ref="K656:K657"/>
    <mergeCell ref="M656:M657"/>
    <mergeCell ref="O656:O657"/>
    <mergeCell ref="A656:A657"/>
    <mergeCell ref="B656:B657"/>
    <mergeCell ref="C656:C657"/>
    <mergeCell ref="E656:E657"/>
    <mergeCell ref="F656:F657"/>
    <mergeCell ref="G656:G657"/>
    <mergeCell ref="H662:H663"/>
    <mergeCell ref="I662:I663"/>
    <mergeCell ref="J662:J663"/>
    <mergeCell ref="K662:K663"/>
    <mergeCell ref="M662:M663"/>
    <mergeCell ref="O662:O663"/>
    <mergeCell ref="A662:A663"/>
    <mergeCell ref="B662:B663"/>
    <mergeCell ref="C662:C663"/>
    <mergeCell ref="E662:E663"/>
    <mergeCell ref="F662:F663"/>
    <mergeCell ref="G662:G663"/>
    <mergeCell ref="H660:H661"/>
    <mergeCell ref="I660:I661"/>
    <mergeCell ref="J660:J661"/>
    <mergeCell ref="K660:K661"/>
    <mergeCell ref="M660:M661"/>
    <mergeCell ref="O660:O661"/>
    <mergeCell ref="A660:A661"/>
    <mergeCell ref="B660:B661"/>
    <mergeCell ref="C660:C661"/>
    <mergeCell ref="E660:E661"/>
    <mergeCell ref="F660:F661"/>
    <mergeCell ref="G660:G661"/>
    <mergeCell ref="H666:H667"/>
    <mergeCell ref="I666:I667"/>
    <mergeCell ref="J666:J667"/>
    <mergeCell ref="K666:K667"/>
    <mergeCell ref="M666:M667"/>
    <mergeCell ref="O666:O667"/>
    <mergeCell ref="A666:A667"/>
    <mergeCell ref="B666:B667"/>
    <mergeCell ref="C666:C667"/>
    <mergeCell ref="E666:E667"/>
    <mergeCell ref="F666:F667"/>
    <mergeCell ref="G666:G667"/>
    <mergeCell ref="H664:H665"/>
    <mergeCell ref="I664:I665"/>
    <mergeCell ref="J664:J665"/>
    <mergeCell ref="K664:K665"/>
    <mergeCell ref="M664:M665"/>
    <mergeCell ref="O664:O665"/>
    <mergeCell ref="A664:A665"/>
    <mergeCell ref="B664:B665"/>
    <mergeCell ref="C664:C665"/>
    <mergeCell ref="E664:E665"/>
    <mergeCell ref="F664:F665"/>
    <mergeCell ref="G664:G665"/>
    <mergeCell ref="J668:J669"/>
    <mergeCell ref="K668:K669"/>
    <mergeCell ref="A674:A675"/>
    <mergeCell ref="B674:B675"/>
    <mergeCell ref="C674:C675"/>
    <mergeCell ref="E674:E675"/>
    <mergeCell ref="F674:F675"/>
    <mergeCell ref="G674:G675"/>
    <mergeCell ref="H674:H675"/>
    <mergeCell ref="I674:I675"/>
    <mergeCell ref="A668:A669"/>
    <mergeCell ref="B668:B669"/>
    <mergeCell ref="C668:C669"/>
    <mergeCell ref="E668:E669"/>
    <mergeCell ref="M668:M669"/>
    <mergeCell ref="O668:O669"/>
    <mergeCell ref="F668:F669"/>
    <mergeCell ref="G668:G669"/>
    <mergeCell ref="H668:H669"/>
    <mergeCell ref="I668:I669"/>
    <mergeCell ref="H670:H671"/>
    <mergeCell ref="I670:I671"/>
    <mergeCell ref="J670:J671"/>
    <mergeCell ref="K670:K671"/>
    <mergeCell ref="A670:A671"/>
    <mergeCell ref="B670:B671"/>
    <mergeCell ref="C670:C671"/>
    <mergeCell ref="E670:E671"/>
    <mergeCell ref="M670:M671"/>
    <mergeCell ref="O670:O671"/>
    <mergeCell ref="A672:A673"/>
    <mergeCell ref="B672:B673"/>
    <mergeCell ref="F682:F683"/>
    <mergeCell ref="G682:G683"/>
    <mergeCell ref="H682:H683"/>
    <mergeCell ref="I682:I683"/>
    <mergeCell ref="H676:H677"/>
    <mergeCell ref="I676:I677"/>
    <mergeCell ref="J676:J677"/>
    <mergeCell ref="K676:K677"/>
    <mergeCell ref="M676:M677"/>
    <mergeCell ref="O676:O677"/>
    <mergeCell ref="J674:J675"/>
    <mergeCell ref="K674:K675"/>
    <mergeCell ref="M674:M675"/>
    <mergeCell ref="O674:O675"/>
    <mergeCell ref="A676:A677"/>
    <mergeCell ref="B676:B677"/>
    <mergeCell ref="C676:C677"/>
    <mergeCell ref="E676:E677"/>
    <mergeCell ref="F676:F677"/>
    <mergeCell ref="G676:G677"/>
    <mergeCell ref="A680:A681"/>
    <mergeCell ref="B680:B681"/>
    <mergeCell ref="C680:C681"/>
    <mergeCell ref="E680:E681"/>
    <mergeCell ref="F680:F681"/>
    <mergeCell ref="G680:G681"/>
    <mergeCell ref="H680:H681"/>
    <mergeCell ref="I680:I681"/>
    <mergeCell ref="J680:J681"/>
    <mergeCell ref="K680:K681"/>
    <mergeCell ref="M680:M681"/>
    <mergeCell ref="O680:O681"/>
    <mergeCell ref="H686:H687"/>
    <mergeCell ref="I686:I687"/>
    <mergeCell ref="J686:J687"/>
    <mergeCell ref="K686:K687"/>
    <mergeCell ref="M686:M687"/>
    <mergeCell ref="O686:O687"/>
    <mergeCell ref="J684:J685"/>
    <mergeCell ref="K684:K685"/>
    <mergeCell ref="M684:M685"/>
    <mergeCell ref="O684:O685"/>
    <mergeCell ref="A686:A687"/>
    <mergeCell ref="B686:B687"/>
    <mergeCell ref="C686:C687"/>
    <mergeCell ref="E686:E687"/>
    <mergeCell ref="F686:F687"/>
    <mergeCell ref="G686:G687"/>
    <mergeCell ref="J682:J683"/>
    <mergeCell ref="K682:K683"/>
    <mergeCell ref="A684:A685"/>
    <mergeCell ref="B684:B685"/>
    <mergeCell ref="C684:C685"/>
    <mergeCell ref="E684:E685"/>
    <mergeCell ref="F684:F685"/>
    <mergeCell ref="G684:G685"/>
    <mergeCell ref="H684:H685"/>
    <mergeCell ref="I684:I685"/>
    <mergeCell ref="A682:A683"/>
    <mergeCell ref="B682:B683"/>
    <mergeCell ref="C682:C683"/>
    <mergeCell ref="E682:E683"/>
    <mergeCell ref="M682:M683"/>
    <mergeCell ref="O682:O683"/>
    <mergeCell ref="J692:J693"/>
    <mergeCell ref="K692:K693"/>
    <mergeCell ref="M692:M693"/>
    <mergeCell ref="O692:O693"/>
    <mergeCell ref="A694:A695"/>
    <mergeCell ref="B694:B695"/>
    <mergeCell ref="C694:C695"/>
    <mergeCell ref="E694:E695"/>
    <mergeCell ref="F694:F695"/>
    <mergeCell ref="G694:G695"/>
    <mergeCell ref="J688:J689"/>
    <mergeCell ref="K688:K689"/>
    <mergeCell ref="A692:A693"/>
    <mergeCell ref="B692:B693"/>
    <mergeCell ref="C692:C693"/>
    <mergeCell ref="E692:E693"/>
    <mergeCell ref="F692:F693"/>
    <mergeCell ref="G692:G693"/>
    <mergeCell ref="H692:H693"/>
    <mergeCell ref="I692:I693"/>
    <mergeCell ref="A688:A689"/>
    <mergeCell ref="B688:B689"/>
    <mergeCell ref="C688:C689"/>
    <mergeCell ref="E688:E689"/>
    <mergeCell ref="M688:M689"/>
    <mergeCell ref="O688:O689"/>
    <mergeCell ref="F688:F689"/>
    <mergeCell ref="G688:G689"/>
    <mergeCell ref="H688:H689"/>
    <mergeCell ref="I688:I689"/>
    <mergeCell ref="J690:J691"/>
    <mergeCell ref="K690:K691"/>
    <mergeCell ref="H698:H699"/>
    <mergeCell ref="I698:I699"/>
    <mergeCell ref="J698:J699"/>
    <mergeCell ref="K698:K699"/>
    <mergeCell ref="M698:M699"/>
    <mergeCell ref="O698:O699"/>
    <mergeCell ref="A698:A699"/>
    <mergeCell ref="B698:B699"/>
    <mergeCell ref="C698:C699"/>
    <mergeCell ref="E698:E699"/>
    <mergeCell ref="F698:F699"/>
    <mergeCell ref="G698:G699"/>
    <mergeCell ref="H694:H695"/>
    <mergeCell ref="I694:I695"/>
    <mergeCell ref="J694:J695"/>
    <mergeCell ref="K694:K695"/>
    <mergeCell ref="M694:M695"/>
    <mergeCell ref="O694:O695"/>
    <mergeCell ref="H702:H703"/>
    <mergeCell ref="I702:I703"/>
    <mergeCell ref="J702:J703"/>
    <mergeCell ref="K702:K703"/>
    <mergeCell ref="M702:M703"/>
    <mergeCell ref="O702:O703"/>
    <mergeCell ref="A702:A703"/>
    <mergeCell ref="B702:B703"/>
    <mergeCell ref="C702:C703"/>
    <mergeCell ref="E702:E703"/>
    <mergeCell ref="F702:F703"/>
    <mergeCell ref="G702:G703"/>
    <mergeCell ref="H700:H701"/>
    <mergeCell ref="I700:I701"/>
    <mergeCell ref="J700:J701"/>
    <mergeCell ref="K700:K701"/>
    <mergeCell ref="M700:M701"/>
    <mergeCell ref="O700:O701"/>
    <mergeCell ref="A700:A701"/>
    <mergeCell ref="B700:B701"/>
    <mergeCell ref="C700:C701"/>
    <mergeCell ref="E700:E701"/>
    <mergeCell ref="F700:F701"/>
    <mergeCell ref="G700:G701"/>
    <mergeCell ref="H706:H707"/>
    <mergeCell ref="I706:I707"/>
    <mergeCell ref="J706:J707"/>
    <mergeCell ref="K706:K707"/>
    <mergeCell ref="M706:M707"/>
    <mergeCell ref="O706:O707"/>
    <mergeCell ref="A706:A707"/>
    <mergeCell ref="B706:B707"/>
    <mergeCell ref="C706:C707"/>
    <mergeCell ref="E706:E707"/>
    <mergeCell ref="F706:F707"/>
    <mergeCell ref="G706:G707"/>
    <mergeCell ref="H704:H705"/>
    <mergeCell ref="I704:I705"/>
    <mergeCell ref="J704:J705"/>
    <mergeCell ref="K704:K705"/>
    <mergeCell ref="M704:M705"/>
    <mergeCell ref="O704:O705"/>
    <mergeCell ref="A704:A705"/>
    <mergeCell ref="B704:B705"/>
    <mergeCell ref="C704:C705"/>
    <mergeCell ref="E704:E705"/>
    <mergeCell ref="F704:F705"/>
    <mergeCell ref="G704:G705"/>
    <mergeCell ref="H712:H713"/>
    <mergeCell ref="I712:I713"/>
    <mergeCell ref="J712:J713"/>
    <mergeCell ref="K712:K713"/>
    <mergeCell ref="M712:M713"/>
    <mergeCell ref="O712:O713"/>
    <mergeCell ref="A712:A713"/>
    <mergeCell ref="B712:B713"/>
    <mergeCell ref="C712:C713"/>
    <mergeCell ref="E712:E713"/>
    <mergeCell ref="F712:F713"/>
    <mergeCell ref="G712:G713"/>
    <mergeCell ref="H708:H709"/>
    <mergeCell ref="I708:I709"/>
    <mergeCell ref="J708:J709"/>
    <mergeCell ref="K708:K709"/>
    <mergeCell ref="M708:M709"/>
    <mergeCell ref="O708:O709"/>
    <mergeCell ref="A708:A709"/>
    <mergeCell ref="B708:B709"/>
    <mergeCell ref="C708:C709"/>
    <mergeCell ref="E708:E709"/>
    <mergeCell ref="F708:F709"/>
    <mergeCell ref="G708:G709"/>
    <mergeCell ref="J710:J711"/>
    <mergeCell ref="K710:K711"/>
    <mergeCell ref="A710:A711"/>
    <mergeCell ref="B710:B711"/>
    <mergeCell ref="C710:C711"/>
    <mergeCell ref="E710:E711"/>
    <mergeCell ref="A716:A717"/>
    <mergeCell ref="B716:B717"/>
    <mergeCell ref="C716:C717"/>
    <mergeCell ref="E716:E717"/>
    <mergeCell ref="M716:M717"/>
    <mergeCell ref="O716:O717"/>
    <mergeCell ref="F716:F717"/>
    <mergeCell ref="G716:G717"/>
    <mergeCell ref="H716:H717"/>
    <mergeCell ref="I716:I717"/>
    <mergeCell ref="J716:J717"/>
    <mergeCell ref="K716:K717"/>
    <mergeCell ref="H714:H715"/>
    <mergeCell ref="I714:I715"/>
    <mergeCell ref="J714:J715"/>
    <mergeCell ref="K714:K715"/>
    <mergeCell ref="M714:M715"/>
    <mergeCell ref="O714:O715"/>
    <mergeCell ref="A714:A715"/>
    <mergeCell ref="B714:B715"/>
    <mergeCell ref="C714:C715"/>
    <mergeCell ref="E714:E715"/>
    <mergeCell ref="F714:F715"/>
    <mergeCell ref="G714:G715"/>
    <mergeCell ref="H726:H727"/>
    <mergeCell ref="I726:I727"/>
    <mergeCell ref="J726:J727"/>
    <mergeCell ref="K726:K727"/>
    <mergeCell ref="M726:M727"/>
    <mergeCell ref="O726:O727"/>
    <mergeCell ref="A726:A727"/>
    <mergeCell ref="B726:B727"/>
    <mergeCell ref="C726:C727"/>
    <mergeCell ref="E726:E727"/>
    <mergeCell ref="F726:F727"/>
    <mergeCell ref="G726:G727"/>
    <mergeCell ref="M720:M721"/>
    <mergeCell ref="O720:O721"/>
    <mergeCell ref="F720:F721"/>
    <mergeCell ref="G720:G721"/>
    <mergeCell ref="H720:H721"/>
    <mergeCell ref="I720:I721"/>
    <mergeCell ref="J720:J721"/>
    <mergeCell ref="K720:K721"/>
    <mergeCell ref="A720:A721"/>
    <mergeCell ref="B720:B721"/>
    <mergeCell ref="C720:C721"/>
    <mergeCell ref="E720:E721"/>
    <mergeCell ref="H722:H723"/>
    <mergeCell ref="I722:I723"/>
    <mergeCell ref="J722:J723"/>
    <mergeCell ref="K722:K723"/>
    <mergeCell ref="A722:A723"/>
    <mergeCell ref="B722:B723"/>
    <mergeCell ref="C722:C723"/>
    <mergeCell ref="E722:E723"/>
    <mergeCell ref="H736:H737"/>
    <mergeCell ref="I736:I737"/>
    <mergeCell ref="J736:J737"/>
    <mergeCell ref="K736:K737"/>
    <mergeCell ref="M736:M737"/>
    <mergeCell ref="O736:O737"/>
    <mergeCell ref="A736:A737"/>
    <mergeCell ref="B736:B737"/>
    <mergeCell ref="C736:C737"/>
    <mergeCell ref="E736:E737"/>
    <mergeCell ref="F736:F737"/>
    <mergeCell ref="G736:G737"/>
    <mergeCell ref="H728:H729"/>
    <mergeCell ref="I728:I729"/>
    <mergeCell ref="J728:J729"/>
    <mergeCell ref="K728:K729"/>
    <mergeCell ref="M728:M729"/>
    <mergeCell ref="O728:O729"/>
    <mergeCell ref="A728:A729"/>
    <mergeCell ref="B728:B729"/>
    <mergeCell ref="C728:C729"/>
    <mergeCell ref="E728:E729"/>
    <mergeCell ref="F728:F729"/>
    <mergeCell ref="G728:G729"/>
    <mergeCell ref="A732:A733"/>
    <mergeCell ref="B732:B733"/>
    <mergeCell ref="C732:C733"/>
    <mergeCell ref="E732:E733"/>
    <mergeCell ref="F732:F733"/>
    <mergeCell ref="G732:G733"/>
    <mergeCell ref="H732:H733"/>
    <mergeCell ref="I732:I733"/>
    <mergeCell ref="H740:H741"/>
    <mergeCell ref="I740:I741"/>
    <mergeCell ref="J740:J741"/>
    <mergeCell ref="K740:K741"/>
    <mergeCell ref="M740:M741"/>
    <mergeCell ref="O740:O741"/>
    <mergeCell ref="A740:A741"/>
    <mergeCell ref="B740:B741"/>
    <mergeCell ref="C740:C741"/>
    <mergeCell ref="E740:E741"/>
    <mergeCell ref="F740:F741"/>
    <mergeCell ref="G740:G741"/>
    <mergeCell ref="H738:H739"/>
    <mergeCell ref="I738:I739"/>
    <mergeCell ref="J738:J739"/>
    <mergeCell ref="K738:K739"/>
    <mergeCell ref="M738:M739"/>
    <mergeCell ref="O738:O739"/>
    <mergeCell ref="A738:A739"/>
    <mergeCell ref="B738:B739"/>
    <mergeCell ref="C738:C739"/>
    <mergeCell ref="E738:E739"/>
    <mergeCell ref="F738:F739"/>
    <mergeCell ref="G738:G739"/>
    <mergeCell ref="H744:H745"/>
    <mergeCell ref="I744:I745"/>
    <mergeCell ref="J744:J745"/>
    <mergeCell ref="K744:K745"/>
    <mergeCell ref="M744:M745"/>
    <mergeCell ref="O744:O745"/>
    <mergeCell ref="A744:A745"/>
    <mergeCell ref="B744:B745"/>
    <mergeCell ref="C744:C745"/>
    <mergeCell ref="E744:E745"/>
    <mergeCell ref="F744:F745"/>
    <mergeCell ref="G744:G745"/>
    <mergeCell ref="H742:H743"/>
    <mergeCell ref="I742:I743"/>
    <mergeCell ref="J742:J743"/>
    <mergeCell ref="K742:K743"/>
    <mergeCell ref="M742:M743"/>
    <mergeCell ref="O742:O743"/>
    <mergeCell ref="A742:A743"/>
    <mergeCell ref="B742:B743"/>
    <mergeCell ref="C742:C743"/>
    <mergeCell ref="E742:E743"/>
    <mergeCell ref="F742:F743"/>
    <mergeCell ref="G742:G743"/>
    <mergeCell ref="H752:H753"/>
    <mergeCell ref="I752:I753"/>
    <mergeCell ref="J752:J753"/>
    <mergeCell ref="K752:K753"/>
    <mergeCell ref="M752:M753"/>
    <mergeCell ref="O752:O753"/>
    <mergeCell ref="A752:A753"/>
    <mergeCell ref="B752:B753"/>
    <mergeCell ref="C752:C753"/>
    <mergeCell ref="E752:E753"/>
    <mergeCell ref="F752:F753"/>
    <mergeCell ref="G752:G753"/>
    <mergeCell ref="H746:H747"/>
    <mergeCell ref="I746:I747"/>
    <mergeCell ref="J746:J747"/>
    <mergeCell ref="K746:K747"/>
    <mergeCell ref="M746:M747"/>
    <mergeCell ref="O746:O747"/>
    <mergeCell ref="A746:A747"/>
    <mergeCell ref="B746:B747"/>
    <mergeCell ref="C746:C747"/>
    <mergeCell ref="E746:E747"/>
    <mergeCell ref="F746:F747"/>
    <mergeCell ref="G746:G747"/>
    <mergeCell ref="F750:F751"/>
    <mergeCell ref="G750:G751"/>
    <mergeCell ref="J750:J751"/>
    <mergeCell ref="K750:K751"/>
    <mergeCell ref="M750:M751"/>
    <mergeCell ref="O750:O751"/>
    <mergeCell ref="A756:A757"/>
    <mergeCell ref="B756:B757"/>
    <mergeCell ref="C756:C757"/>
    <mergeCell ref="E756:E757"/>
    <mergeCell ref="M756:M757"/>
    <mergeCell ref="O756:O757"/>
    <mergeCell ref="F756:F757"/>
    <mergeCell ref="G756:G757"/>
    <mergeCell ref="H756:H757"/>
    <mergeCell ref="I756:I757"/>
    <mergeCell ref="J756:J757"/>
    <mergeCell ref="K756:K757"/>
    <mergeCell ref="H754:H755"/>
    <mergeCell ref="I754:I755"/>
    <mergeCell ref="J754:J755"/>
    <mergeCell ref="K754:K755"/>
    <mergeCell ref="M754:M755"/>
    <mergeCell ref="O754:O755"/>
    <mergeCell ref="A754:A755"/>
    <mergeCell ref="B754:B755"/>
    <mergeCell ref="C754:C755"/>
    <mergeCell ref="E754:E755"/>
    <mergeCell ref="F754:F755"/>
    <mergeCell ref="G754:G755"/>
  </mergeCells>
  <phoneticPr fontId="1" type="noConversion"/>
  <conditionalFormatting sqref="K2:K3 K354:K355 K8:K9 K34:K35 K42:K45 K72:K73 K102:K103 K216:K217 K370:K371 K78:K81">
    <cfRule type="cellIs" dxfId="1139" priority="2155" stopIfTrue="1" operator="between">
      <formula>$L$2</formula>
      <formula>$L$2</formula>
    </cfRule>
    <cfRule type="cellIs" dxfId="1138" priority="2156" stopIfTrue="1" operator="between">
      <formula>$L$3</formula>
      <formula>$L$3</formula>
    </cfRule>
    <cfRule type="cellIs" dxfId="1137" priority="2157" stopIfTrue="1" operator="between">
      <formula>$L$4</formula>
      <formula>$L$4</formula>
    </cfRule>
  </conditionalFormatting>
  <conditionalFormatting sqref="K722:K723">
    <cfRule type="cellIs" dxfId="1136" priority="1810" stopIfTrue="1" operator="between">
      <formula>$L$2</formula>
      <formula>$L$2</formula>
    </cfRule>
    <cfRule type="cellIs" dxfId="1135" priority="1811" stopIfTrue="1" operator="between">
      <formula>$L$3</formula>
      <formula>$L$3</formula>
    </cfRule>
    <cfRule type="cellIs" dxfId="1134" priority="1812" stopIfTrue="1" operator="between">
      <formula>$L$4</formula>
      <formula>$L$4</formula>
    </cfRule>
  </conditionalFormatting>
  <conditionalFormatting sqref="K724:K725">
    <cfRule type="cellIs" dxfId="1133" priority="1807" stopIfTrue="1" operator="between">
      <formula>$L$2</formula>
      <formula>$L$2</formula>
    </cfRule>
    <cfRule type="cellIs" dxfId="1132" priority="1808" stopIfTrue="1" operator="between">
      <formula>$L$3</formula>
      <formula>$L$3</formula>
    </cfRule>
    <cfRule type="cellIs" dxfId="1131" priority="1809" stopIfTrue="1" operator="between">
      <formula>$L$4</formula>
      <formula>$L$4</formula>
    </cfRule>
  </conditionalFormatting>
  <conditionalFormatting sqref="K726:K727">
    <cfRule type="cellIs" dxfId="1130" priority="1804" stopIfTrue="1" operator="between">
      <formula>$L$2</formula>
      <formula>$L$2</formula>
    </cfRule>
    <cfRule type="cellIs" dxfId="1129" priority="1805" stopIfTrue="1" operator="between">
      <formula>$L$3</formula>
      <formula>$L$3</formula>
    </cfRule>
    <cfRule type="cellIs" dxfId="1128" priority="1806" stopIfTrue="1" operator="between">
      <formula>$L$4</formula>
      <formula>$L$4</formula>
    </cfRule>
  </conditionalFormatting>
  <conditionalFormatting sqref="K728:K729">
    <cfRule type="cellIs" dxfId="1127" priority="1801" stopIfTrue="1" operator="between">
      <formula>$L$2</formula>
      <formula>$L$2</formula>
    </cfRule>
    <cfRule type="cellIs" dxfId="1126" priority="1802" stopIfTrue="1" operator="between">
      <formula>$L$3</formula>
      <formula>$L$3</formula>
    </cfRule>
    <cfRule type="cellIs" dxfId="1125" priority="1803" stopIfTrue="1" operator="between">
      <formula>$L$4</formula>
      <formula>$L$4</formula>
    </cfRule>
  </conditionalFormatting>
  <conditionalFormatting sqref="K730:K731">
    <cfRule type="cellIs" dxfId="1124" priority="1798" stopIfTrue="1" operator="between">
      <formula>$L$2</formula>
      <formula>$L$2</formula>
    </cfRule>
    <cfRule type="cellIs" dxfId="1123" priority="1799" stopIfTrue="1" operator="between">
      <formula>$L$3</formula>
      <formula>$L$3</formula>
    </cfRule>
    <cfRule type="cellIs" dxfId="1122" priority="1800" stopIfTrue="1" operator="between">
      <formula>$L$4</formula>
      <formula>$L$4</formula>
    </cfRule>
  </conditionalFormatting>
  <conditionalFormatting sqref="K732:K733">
    <cfRule type="cellIs" dxfId="1121" priority="1795" stopIfTrue="1" operator="between">
      <formula>$L$2</formula>
      <formula>$L$2</formula>
    </cfRule>
    <cfRule type="cellIs" dxfId="1120" priority="1796" stopIfTrue="1" operator="between">
      <formula>$L$3</formula>
      <formula>$L$3</formula>
    </cfRule>
    <cfRule type="cellIs" dxfId="1119" priority="1797" stopIfTrue="1" operator="between">
      <formula>$L$4</formula>
      <formula>$L$4</formula>
    </cfRule>
  </conditionalFormatting>
  <conditionalFormatting sqref="K734:K735">
    <cfRule type="cellIs" dxfId="1118" priority="1792" stopIfTrue="1" operator="between">
      <formula>$L$2</formula>
      <formula>$L$2</formula>
    </cfRule>
    <cfRule type="cellIs" dxfId="1117" priority="1793" stopIfTrue="1" operator="between">
      <formula>$L$3</formula>
      <formula>$L$3</formula>
    </cfRule>
    <cfRule type="cellIs" dxfId="1116" priority="1794" stopIfTrue="1" operator="between">
      <formula>$L$4</formula>
      <formula>$L$4</formula>
    </cfRule>
  </conditionalFormatting>
  <conditionalFormatting sqref="K736:K737">
    <cfRule type="cellIs" dxfId="1115" priority="1789" stopIfTrue="1" operator="between">
      <formula>$L$2</formula>
      <formula>$L$2</formula>
    </cfRule>
    <cfRule type="cellIs" dxfId="1114" priority="1790" stopIfTrue="1" operator="between">
      <formula>$L$3</formula>
      <formula>$L$3</formula>
    </cfRule>
    <cfRule type="cellIs" dxfId="1113" priority="1791" stopIfTrue="1" operator="between">
      <formula>$L$4</formula>
      <formula>$L$4</formula>
    </cfRule>
  </conditionalFormatting>
  <conditionalFormatting sqref="K738:K739">
    <cfRule type="cellIs" dxfId="1112" priority="1786" stopIfTrue="1" operator="between">
      <formula>$L$2</formula>
      <formula>$L$2</formula>
    </cfRule>
    <cfRule type="cellIs" dxfId="1111" priority="1787" stopIfTrue="1" operator="between">
      <formula>$L$3</formula>
      <formula>$L$3</formula>
    </cfRule>
    <cfRule type="cellIs" dxfId="1110" priority="1788" stopIfTrue="1" operator="between">
      <formula>$L$4</formula>
      <formula>$L$4</formula>
    </cfRule>
  </conditionalFormatting>
  <conditionalFormatting sqref="K740:K741">
    <cfRule type="cellIs" dxfId="1109" priority="1783" stopIfTrue="1" operator="between">
      <formula>$L$2</formula>
      <formula>$L$2</formula>
    </cfRule>
    <cfRule type="cellIs" dxfId="1108" priority="1784" stopIfTrue="1" operator="between">
      <formula>$L$3</formula>
      <formula>$L$3</formula>
    </cfRule>
    <cfRule type="cellIs" dxfId="1107" priority="1785" stopIfTrue="1" operator="between">
      <formula>$L$4</formula>
      <formula>$L$4</formula>
    </cfRule>
  </conditionalFormatting>
  <conditionalFormatting sqref="K742:K743">
    <cfRule type="cellIs" dxfId="1106" priority="1780" stopIfTrue="1" operator="between">
      <formula>$L$2</formula>
      <formula>$L$2</formula>
    </cfRule>
    <cfRule type="cellIs" dxfId="1105" priority="1781" stopIfTrue="1" operator="between">
      <formula>$L$3</formula>
      <formula>$L$3</formula>
    </cfRule>
    <cfRule type="cellIs" dxfId="1104" priority="1782" stopIfTrue="1" operator="between">
      <formula>$L$4</formula>
      <formula>$L$4</formula>
    </cfRule>
  </conditionalFormatting>
  <conditionalFormatting sqref="K744:K745">
    <cfRule type="cellIs" dxfId="1103" priority="1777" stopIfTrue="1" operator="between">
      <formula>$L$2</formula>
      <formula>$L$2</formula>
    </cfRule>
    <cfRule type="cellIs" dxfId="1102" priority="1778" stopIfTrue="1" operator="between">
      <formula>$L$3</formula>
      <formula>$L$3</formula>
    </cfRule>
    <cfRule type="cellIs" dxfId="1101" priority="1779" stopIfTrue="1" operator="between">
      <formula>$L$4</formula>
      <formula>$L$4</formula>
    </cfRule>
  </conditionalFormatting>
  <conditionalFormatting sqref="K746:K747">
    <cfRule type="cellIs" dxfId="1100" priority="1774" stopIfTrue="1" operator="between">
      <formula>$L$2</formula>
      <formula>$L$2</formula>
    </cfRule>
    <cfRule type="cellIs" dxfId="1099" priority="1775" stopIfTrue="1" operator="between">
      <formula>$L$3</formula>
      <formula>$L$3</formula>
    </cfRule>
    <cfRule type="cellIs" dxfId="1098" priority="1776" stopIfTrue="1" operator="between">
      <formula>$L$4</formula>
      <formula>$L$4</formula>
    </cfRule>
  </conditionalFormatting>
  <conditionalFormatting sqref="K748:K749">
    <cfRule type="cellIs" dxfId="1097" priority="1771" stopIfTrue="1" operator="between">
      <formula>$L$2</formula>
      <formula>$L$2</formula>
    </cfRule>
    <cfRule type="cellIs" dxfId="1096" priority="1772" stopIfTrue="1" operator="between">
      <formula>$L$3</formula>
      <formula>$L$3</formula>
    </cfRule>
    <cfRule type="cellIs" dxfId="1095" priority="1773" stopIfTrue="1" operator="between">
      <formula>$L$4</formula>
      <formula>$L$4</formula>
    </cfRule>
  </conditionalFormatting>
  <conditionalFormatting sqref="K750:K751">
    <cfRule type="cellIs" dxfId="1094" priority="1768" stopIfTrue="1" operator="between">
      <formula>$L$2</formula>
      <formula>$L$2</formula>
    </cfRule>
    <cfRule type="cellIs" dxfId="1093" priority="1769" stopIfTrue="1" operator="between">
      <formula>$L$3</formula>
      <formula>$L$3</formula>
    </cfRule>
    <cfRule type="cellIs" dxfId="1092" priority="1770" stopIfTrue="1" operator="between">
      <formula>$L$4</formula>
      <formula>$L$4</formula>
    </cfRule>
  </conditionalFormatting>
  <conditionalFormatting sqref="K752:K753">
    <cfRule type="cellIs" dxfId="1091" priority="1765" stopIfTrue="1" operator="between">
      <formula>$L$2</formula>
      <formula>$L$2</formula>
    </cfRule>
    <cfRule type="cellIs" dxfId="1090" priority="1766" stopIfTrue="1" operator="between">
      <formula>$L$3</formula>
      <formula>$L$3</formula>
    </cfRule>
    <cfRule type="cellIs" dxfId="1089" priority="1767" stopIfTrue="1" operator="between">
      <formula>$L$4</formula>
      <formula>$L$4</formula>
    </cfRule>
  </conditionalFormatting>
  <conditionalFormatting sqref="K754:K755">
    <cfRule type="cellIs" dxfId="1088" priority="1762" stopIfTrue="1" operator="between">
      <formula>$L$2</formula>
      <formula>$L$2</formula>
    </cfRule>
    <cfRule type="cellIs" dxfId="1087" priority="1763" stopIfTrue="1" operator="between">
      <formula>$L$3</formula>
      <formula>$L$3</formula>
    </cfRule>
    <cfRule type="cellIs" dxfId="1086" priority="1764" stopIfTrue="1" operator="between">
      <formula>$L$4</formula>
      <formula>$L$4</formula>
    </cfRule>
  </conditionalFormatting>
  <conditionalFormatting sqref="K756:K757">
    <cfRule type="cellIs" dxfId="1085" priority="1741" stopIfTrue="1" operator="between">
      <formula>$L$2</formula>
      <formula>$L$2</formula>
    </cfRule>
    <cfRule type="cellIs" dxfId="1084" priority="1742" stopIfTrue="1" operator="between">
      <formula>$L$3</formula>
      <formula>$L$3</formula>
    </cfRule>
    <cfRule type="cellIs" dxfId="1083" priority="1743" stopIfTrue="1" operator="between">
      <formula>$L$4</formula>
      <formula>$L$4</formula>
    </cfRule>
  </conditionalFormatting>
  <conditionalFormatting sqref="K758:K759">
    <cfRule type="cellIs" dxfId="1082" priority="1738" stopIfTrue="1" operator="between">
      <formula>$L$2</formula>
      <formula>$L$2</formula>
    </cfRule>
    <cfRule type="cellIs" dxfId="1081" priority="1739" stopIfTrue="1" operator="between">
      <formula>$L$3</formula>
      <formula>$L$3</formula>
    </cfRule>
    <cfRule type="cellIs" dxfId="1080" priority="1740" stopIfTrue="1" operator="between">
      <formula>$L$4</formula>
      <formula>$L$4</formula>
    </cfRule>
  </conditionalFormatting>
  <conditionalFormatting sqref="K760:K761">
    <cfRule type="cellIs" dxfId="1079" priority="1735" stopIfTrue="1" operator="between">
      <formula>$L$2</formula>
      <formula>$L$2</formula>
    </cfRule>
    <cfRule type="cellIs" dxfId="1078" priority="1736" stopIfTrue="1" operator="between">
      <formula>$L$3</formula>
      <formula>$L$3</formula>
    </cfRule>
    <cfRule type="cellIs" dxfId="1077" priority="1737" stopIfTrue="1" operator="between">
      <formula>$L$4</formula>
      <formula>$L$4</formula>
    </cfRule>
  </conditionalFormatting>
  <conditionalFormatting sqref="K6:K7">
    <cfRule type="cellIs" dxfId="1076" priority="1732" stopIfTrue="1" operator="between">
      <formula>$L$2</formula>
      <formula>$L$2</formula>
    </cfRule>
    <cfRule type="cellIs" dxfId="1075" priority="1733" stopIfTrue="1" operator="between">
      <formula>$L$3</formula>
      <formula>$L$3</formula>
    </cfRule>
    <cfRule type="cellIs" dxfId="1074" priority="1734" stopIfTrue="1" operator="between">
      <formula>$L$4</formula>
      <formula>$L$4</formula>
    </cfRule>
  </conditionalFormatting>
  <conditionalFormatting sqref="K36:K37">
    <cfRule type="cellIs" dxfId="1073" priority="1711" stopIfTrue="1" operator="between">
      <formula>$L$2</formula>
      <formula>$L$2</formula>
    </cfRule>
    <cfRule type="cellIs" dxfId="1072" priority="1712" stopIfTrue="1" operator="between">
      <formula>$L$3</formula>
      <formula>$L$3</formula>
    </cfRule>
    <cfRule type="cellIs" dxfId="1071" priority="1713" stopIfTrue="1" operator="between">
      <formula>$L$4</formula>
      <formula>$L$4</formula>
    </cfRule>
  </conditionalFormatting>
  <conditionalFormatting sqref="K38:K39">
    <cfRule type="cellIs" dxfId="1070" priority="1708" stopIfTrue="1" operator="between">
      <formula>$L$2</formula>
      <formula>$L$2</formula>
    </cfRule>
    <cfRule type="cellIs" dxfId="1069" priority="1709" stopIfTrue="1" operator="between">
      <formula>$L$3</formula>
      <formula>$L$3</formula>
    </cfRule>
    <cfRule type="cellIs" dxfId="1068" priority="1710" stopIfTrue="1" operator="between">
      <formula>$L$4</formula>
      <formula>$L$4</formula>
    </cfRule>
  </conditionalFormatting>
  <conditionalFormatting sqref="K40:K41">
    <cfRule type="cellIs" dxfId="1067" priority="1705" stopIfTrue="1" operator="between">
      <formula>$L$2</formula>
      <formula>$L$2</formula>
    </cfRule>
    <cfRule type="cellIs" dxfId="1066" priority="1706" stopIfTrue="1" operator="between">
      <formula>$L$3</formula>
      <formula>$L$3</formula>
    </cfRule>
    <cfRule type="cellIs" dxfId="1065" priority="1707" stopIfTrue="1" operator="between">
      <formula>$L$4</formula>
      <formula>$L$4</formula>
    </cfRule>
  </conditionalFormatting>
  <conditionalFormatting sqref="K224:K225">
    <cfRule type="cellIs" dxfId="1064" priority="1522" stopIfTrue="1" operator="between">
      <formula>$L$2</formula>
      <formula>$L$2</formula>
    </cfRule>
    <cfRule type="cellIs" dxfId="1063" priority="1523" stopIfTrue="1" operator="between">
      <formula>$L$3</formula>
      <formula>$L$3</formula>
    </cfRule>
    <cfRule type="cellIs" dxfId="1062" priority="1524" stopIfTrue="1" operator="between">
      <formula>$L$4</formula>
      <formula>$L$4</formula>
    </cfRule>
  </conditionalFormatting>
  <conditionalFormatting sqref="K262:K263">
    <cfRule type="cellIs" dxfId="1061" priority="1474" stopIfTrue="1" operator="between">
      <formula>$L$2</formula>
      <formula>$L$2</formula>
    </cfRule>
    <cfRule type="cellIs" dxfId="1060" priority="1475" stopIfTrue="1" operator="between">
      <formula>$L$3</formula>
      <formula>$L$3</formula>
    </cfRule>
    <cfRule type="cellIs" dxfId="1059" priority="1476" stopIfTrue="1" operator="between">
      <formula>$L$4</formula>
      <formula>$L$4</formula>
    </cfRule>
  </conditionalFormatting>
  <conditionalFormatting sqref="K260:K261">
    <cfRule type="cellIs" dxfId="1058" priority="1471" stopIfTrue="1" operator="between">
      <formula>$L$2</formula>
      <formula>$L$2</formula>
    </cfRule>
    <cfRule type="cellIs" dxfId="1057" priority="1472" stopIfTrue="1" operator="between">
      <formula>$L$3</formula>
      <formula>$L$3</formula>
    </cfRule>
    <cfRule type="cellIs" dxfId="1056" priority="1473" stopIfTrue="1" operator="between">
      <formula>$L$4</formula>
      <formula>$L$4</formula>
    </cfRule>
  </conditionalFormatting>
  <conditionalFormatting sqref="K346:K347">
    <cfRule type="cellIs" dxfId="1055" priority="1378" stopIfTrue="1" operator="between">
      <formula>$L$2</formula>
      <formula>$L$2</formula>
    </cfRule>
    <cfRule type="cellIs" dxfId="1054" priority="1379" stopIfTrue="1" operator="between">
      <formula>$L$3</formula>
      <formula>$L$3</formula>
    </cfRule>
    <cfRule type="cellIs" dxfId="1053" priority="1380" stopIfTrue="1" operator="between">
      <formula>$L$4</formula>
      <formula>$L$4</formula>
    </cfRule>
  </conditionalFormatting>
  <conditionalFormatting sqref="K352:K353">
    <cfRule type="cellIs" dxfId="1052" priority="1369" stopIfTrue="1" operator="between">
      <formula>$L$2</formula>
      <formula>$L$2</formula>
    </cfRule>
    <cfRule type="cellIs" dxfId="1051" priority="1370" stopIfTrue="1" operator="between">
      <formula>$L$3</formula>
      <formula>$L$3</formula>
    </cfRule>
    <cfRule type="cellIs" dxfId="1050" priority="1371" stopIfTrue="1" operator="between">
      <formula>$L$4</formula>
      <formula>$L$4</formula>
    </cfRule>
  </conditionalFormatting>
  <conditionalFormatting sqref="K356:K357">
    <cfRule type="cellIs" dxfId="1049" priority="1366" stopIfTrue="1" operator="between">
      <formula>$L$2</formula>
      <formula>$L$2</formula>
    </cfRule>
    <cfRule type="cellIs" dxfId="1048" priority="1367" stopIfTrue="1" operator="between">
      <formula>$L$3</formula>
      <formula>$L$3</formula>
    </cfRule>
    <cfRule type="cellIs" dxfId="1047" priority="1368" stopIfTrue="1" operator="between">
      <formula>$L$4</formula>
      <formula>$L$4</formula>
    </cfRule>
  </conditionalFormatting>
  <conditionalFormatting sqref="K358:K359">
    <cfRule type="cellIs" dxfId="1046" priority="1363" stopIfTrue="1" operator="between">
      <formula>$L$2</formula>
      <formula>$L$2</formula>
    </cfRule>
    <cfRule type="cellIs" dxfId="1045" priority="1364" stopIfTrue="1" operator="between">
      <formula>$L$3</formula>
      <formula>$L$3</formula>
    </cfRule>
    <cfRule type="cellIs" dxfId="1044" priority="1365" stopIfTrue="1" operator="between">
      <formula>$L$4</formula>
      <formula>$L$4</formula>
    </cfRule>
  </conditionalFormatting>
  <conditionalFormatting sqref="K386:K387">
    <cfRule type="cellIs" dxfId="1043" priority="1327" stopIfTrue="1" operator="between">
      <formula>$L$2</formula>
      <formula>$L$2</formula>
    </cfRule>
    <cfRule type="cellIs" dxfId="1042" priority="1328" stopIfTrue="1" operator="between">
      <formula>$L$3</formula>
      <formula>$L$3</formula>
    </cfRule>
    <cfRule type="cellIs" dxfId="1041" priority="1329" stopIfTrue="1" operator="between">
      <formula>$L$4</formula>
      <formula>$L$4</formula>
    </cfRule>
  </conditionalFormatting>
  <conditionalFormatting sqref="K400:K401">
    <cfRule type="cellIs" dxfId="1040" priority="1309" stopIfTrue="1" operator="between">
      <formula>$L$2</formula>
      <formula>$L$2</formula>
    </cfRule>
    <cfRule type="cellIs" dxfId="1039" priority="1310" stopIfTrue="1" operator="between">
      <formula>$L$3</formula>
      <formula>$L$3</formula>
    </cfRule>
    <cfRule type="cellIs" dxfId="1038" priority="1311" stopIfTrue="1" operator="between">
      <formula>$L$4</formula>
      <formula>$L$4</formula>
    </cfRule>
  </conditionalFormatting>
  <conditionalFormatting sqref="K480:K481">
    <cfRule type="cellIs" dxfId="1037" priority="1282" stopIfTrue="1" operator="between">
      <formula>$L$2</formula>
      <formula>$L$2</formula>
    </cfRule>
    <cfRule type="cellIs" dxfId="1036" priority="1283" stopIfTrue="1" operator="between">
      <formula>$L$3</formula>
      <formula>$L$3</formula>
    </cfRule>
    <cfRule type="cellIs" dxfId="1035" priority="1284" stopIfTrue="1" operator="between">
      <formula>$L$4</formula>
      <formula>$L$4</formula>
    </cfRule>
  </conditionalFormatting>
  <conditionalFormatting sqref="K514:K515">
    <cfRule type="cellIs" dxfId="1034" priority="1222" stopIfTrue="1" operator="between">
      <formula>$L$2</formula>
      <formula>$L$2</formula>
    </cfRule>
    <cfRule type="cellIs" dxfId="1033" priority="1223" stopIfTrue="1" operator="between">
      <formula>$L$3</formula>
      <formula>$L$3</formula>
    </cfRule>
    <cfRule type="cellIs" dxfId="1032" priority="1224" stopIfTrue="1" operator="between">
      <formula>$L$4</formula>
      <formula>$L$4</formula>
    </cfRule>
  </conditionalFormatting>
  <conditionalFormatting sqref="K520:K521">
    <cfRule type="cellIs" dxfId="1031" priority="1213" stopIfTrue="1" operator="between">
      <formula>$L$2</formula>
      <formula>$L$2</formula>
    </cfRule>
    <cfRule type="cellIs" dxfId="1030" priority="1214" stopIfTrue="1" operator="between">
      <formula>$L$3</formula>
      <formula>$L$3</formula>
    </cfRule>
    <cfRule type="cellIs" dxfId="1029" priority="1215" stopIfTrue="1" operator="between">
      <formula>$L$4</formula>
      <formula>$L$4</formula>
    </cfRule>
  </conditionalFormatting>
  <conditionalFormatting sqref="K522:K523">
    <cfRule type="cellIs" dxfId="1028" priority="1210" stopIfTrue="1" operator="between">
      <formula>$L$2</formula>
      <formula>$L$2</formula>
    </cfRule>
    <cfRule type="cellIs" dxfId="1027" priority="1211" stopIfTrue="1" operator="between">
      <formula>$L$3</formula>
      <formula>$L$3</formula>
    </cfRule>
    <cfRule type="cellIs" dxfId="1026" priority="1212" stopIfTrue="1" operator="between">
      <formula>$L$4</formula>
      <formula>$L$4</formula>
    </cfRule>
  </conditionalFormatting>
  <conditionalFormatting sqref="K524:K525">
    <cfRule type="cellIs" dxfId="1025" priority="1207" stopIfTrue="1" operator="between">
      <formula>$L$2</formula>
      <formula>$L$2</formula>
    </cfRule>
    <cfRule type="cellIs" dxfId="1024" priority="1208" stopIfTrue="1" operator="between">
      <formula>$L$3</formula>
      <formula>$L$3</formula>
    </cfRule>
    <cfRule type="cellIs" dxfId="1023" priority="1209" stopIfTrue="1" operator="between">
      <formula>$L$4</formula>
      <formula>$L$4</formula>
    </cfRule>
  </conditionalFormatting>
  <conditionalFormatting sqref="K526:K527">
    <cfRule type="cellIs" dxfId="1022" priority="1204" stopIfTrue="1" operator="between">
      <formula>$L$2</formula>
      <formula>$L$2</formula>
    </cfRule>
    <cfRule type="cellIs" dxfId="1021" priority="1205" stopIfTrue="1" operator="between">
      <formula>$L$3</formula>
      <formula>$L$3</formula>
    </cfRule>
    <cfRule type="cellIs" dxfId="1020" priority="1206" stopIfTrue="1" operator="between">
      <formula>$L$4</formula>
      <formula>$L$4</formula>
    </cfRule>
  </conditionalFormatting>
  <conditionalFormatting sqref="K528:K529">
    <cfRule type="cellIs" dxfId="1019" priority="1201" stopIfTrue="1" operator="between">
      <formula>$L$2</formula>
      <formula>$L$2</formula>
    </cfRule>
    <cfRule type="cellIs" dxfId="1018" priority="1202" stopIfTrue="1" operator="between">
      <formula>$L$3</formula>
      <formula>$L$3</formula>
    </cfRule>
    <cfRule type="cellIs" dxfId="1017" priority="1203" stopIfTrue="1" operator="between">
      <formula>$L$4</formula>
      <formula>$L$4</formula>
    </cfRule>
  </conditionalFormatting>
  <conditionalFormatting sqref="K606:K607">
    <cfRule type="cellIs" dxfId="1016" priority="1108" stopIfTrue="1" operator="between">
      <formula>$L$2</formula>
      <formula>$L$2</formula>
    </cfRule>
    <cfRule type="cellIs" dxfId="1015" priority="1109" stopIfTrue="1" operator="between">
      <formula>$L$3</formula>
      <formula>$L$3</formula>
    </cfRule>
    <cfRule type="cellIs" dxfId="1014" priority="1110" stopIfTrue="1" operator="between">
      <formula>$L$4</formula>
      <formula>$L$4</formula>
    </cfRule>
  </conditionalFormatting>
  <conditionalFormatting sqref="K626:K627">
    <cfRule type="cellIs" dxfId="1013" priority="1069" stopIfTrue="1" operator="between">
      <formula>$L$2</formula>
      <formula>$L$2</formula>
    </cfRule>
    <cfRule type="cellIs" dxfId="1012" priority="1070" stopIfTrue="1" operator="between">
      <formula>$L$3</formula>
      <formula>$L$3</formula>
    </cfRule>
    <cfRule type="cellIs" dxfId="1011" priority="1071" stopIfTrue="1" operator="between">
      <formula>$L$4</formula>
      <formula>$L$4</formula>
    </cfRule>
  </conditionalFormatting>
  <conditionalFormatting sqref="K628:K629">
    <cfRule type="cellIs" dxfId="1010" priority="1066" stopIfTrue="1" operator="between">
      <formula>$L$2</formula>
      <formula>$L$2</formula>
    </cfRule>
    <cfRule type="cellIs" dxfId="1009" priority="1067" stopIfTrue="1" operator="between">
      <formula>$L$3</formula>
      <formula>$L$3</formula>
    </cfRule>
    <cfRule type="cellIs" dxfId="1008" priority="1068" stopIfTrue="1" operator="between">
      <formula>$L$4</formula>
      <formula>$L$4</formula>
    </cfRule>
  </conditionalFormatting>
  <conditionalFormatting sqref="K642:K643">
    <cfRule type="cellIs" dxfId="1007" priority="1045" stopIfTrue="1" operator="between">
      <formula>$L$2</formula>
      <formula>$L$2</formula>
    </cfRule>
    <cfRule type="cellIs" dxfId="1006" priority="1046" stopIfTrue="1" operator="between">
      <formula>$L$3</formula>
      <formula>$L$3</formula>
    </cfRule>
    <cfRule type="cellIs" dxfId="1005" priority="1047" stopIfTrue="1" operator="between">
      <formula>$L$4</formula>
      <formula>$L$4</formula>
    </cfRule>
  </conditionalFormatting>
  <conditionalFormatting sqref="K660:K661">
    <cfRule type="cellIs" dxfId="1004" priority="1018" stopIfTrue="1" operator="between">
      <formula>$L$2</formula>
      <formula>$L$2</formula>
    </cfRule>
    <cfRule type="cellIs" dxfId="1003" priority="1019" stopIfTrue="1" operator="between">
      <formula>$L$3</formula>
      <formula>$L$3</formula>
    </cfRule>
    <cfRule type="cellIs" dxfId="1002" priority="1020" stopIfTrue="1" operator="between">
      <formula>$L$4</formula>
      <formula>$L$4</formula>
    </cfRule>
  </conditionalFormatting>
  <conditionalFormatting sqref="K662:K663">
    <cfRule type="cellIs" dxfId="1001" priority="1015" stopIfTrue="1" operator="between">
      <formula>$L$2</formula>
      <formula>$L$2</formula>
    </cfRule>
    <cfRule type="cellIs" dxfId="1000" priority="1016" stopIfTrue="1" operator="between">
      <formula>$L$3</formula>
      <formula>$L$3</formula>
    </cfRule>
    <cfRule type="cellIs" dxfId="999" priority="1017" stopIfTrue="1" operator="between">
      <formula>$L$4</formula>
      <formula>$L$4</formula>
    </cfRule>
  </conditionalFormatting>
  <conditionalFormatting sqref="K664:K665">
    <cfRule type="cellIs" dxfId="998" priority="1012" stopIfTrue="1" operator="between">
      <formula>$L$2</formula>
      <formula>$L$2</formula>
    </cfRule>
    <cfRule type="cellIs" dxfId="997" priority="1013" stopIfTrue="1" operator="between">
      <formula>$L$3</formula>
      <formula>$L$3</formula>
    </cfRule>
    <cfRule type="cellIs" dxfId="996" priority="1014" stopIfTrue="1" operator="between">
      <formula>$L$4</formula>
      <formula>$L$4</formula>
    </cfRule>
  </conditionalFormatting>
  <conditionalFormatting sqref="K666:K667">
    <cfRule type="cellIs" dxfId="995" priority="1009" stopIfTrue="1" operator="between">
      <formula>$L$2</formula>
      <formula>$L$2</formula>
    </cfRule>
    <cfRule type="cellIs" dxfId="994" priority="1010" stopIfTrue="1" operator="between">
      <formula>$L$3</formula>
      <formula>$L$3</formula>
    </cfRule>
    <cfRule type="cellIs" dxfId="993" priority="1011" stopIfTrue="1" operator="between">
      <formula>$L$4</formula>
      <formula>$L$4</formula>
    </cfRule>
  </conditionalFormatting>
  <conditionalFormatting sqref="K668:K669">
    <cfRule type="cellIs" dxfId="992" priority="1006" stopIfTrue="1" operator="between">
      <formula>$L$2</formula>
      <formula>$L$2</formula>
    </cfRule>
    <cfRule type="cellIs" dxfId="991" priority="1007" stopIfTrue="1" operator="between">
      <formula>$L$3</formula>
      <formula>$L$3</formula>
    </cfRule>
    <cfRule type="cellIs" dxfId="990" priority="1008" stopIfTrue="1" operator="between">
      <formula>$L$4</formula>
      <formula>$L$4</formula>
    </cfRule>
  </conditionalFormatting>
  <conditionalFormatting sqref="K670:K671">
    <cfRule type="cellIs" dxfId="989" priority="1003" stopIfTrue="1" operator="between">
      <formula>$L$2</formula>
      <formula>$L$2</formula>
    </cfRule>
    <cfRule type="cellIs" dxfId="988" priority="1004" stopIfTrue="1" operator="between">
      <formula>$L$3</formula>
      <formula>$L$3</formula>
    </cfRule>
    <cfRule type="cellIs" dxfId="987" priority="1005" stopIfTrue="1" operator="between">
      <formula>$L$4</formula>
      <formula>$L$4</formula>
    </cfRule>
  </conditionalFormatting>
  <conditionalFormatting sqref="K672:K673">
    <cfRule type="cellIs" dxfId="986" priority="1000" stopIfTrue="1" operator="between">
      <formula>$L$2</formula>
      <formula>$L$2</formula>
    </cfRule>
    <cfRule type="cellIs" dxfId="985" priority="1001" stopIfTrue="1" operator="between">
      <formula>$L$3</formula>
      <formula>$L$3</formula>
    </cfRule>
    <cfRule type="cellIs" dxfId="984" priority="1002" stopIfTrue="1" operator="between">
      <formula>$L$4</formula>
      <formula>$L$4</formula>
    </cfRule>
  </conditionalFormatting>
  <conditionalFormatting sqref="K674:K675">
    <cfRule type="cellIs" dxfId="983" priority="997" stopIfTrue="1" operator="between">
      <formula>$L$2</formula>
      <formula>$L$2</formula>
    </cfRule>
    <cfRule type="cellIs" dxfId="982" priority="998" stopIfTrue="1" operator="between">
      <formula>$L$3</formula>
      <formula>$L$3</formula>
    </cfRule>
    <cfRule type="cellIs" dxfId="981" priority="999" stopIfTrue="1" operator="between">
      <formula>$L$4</formula>
      <formula>$L$4</formula>
    </cfRule>
  </conditionalFormatting>
  <conditionalFormatting sqref="K676:K677">
    <cfRule type="cellIs" dxfId="980" priority="994" stopIfTrue="1" operator="between">
      <formula>$L$2</formula>
      <formula>$L$2</formula>
    </cfRule>
    <cfRule type="cellIs" dxfId="979" priority="995" stopIfTrue="1" operator="between">
      <formula>$L$3</formula>
      <formula>$L$3</formula>
    </cfRule>
    <cfRule type="cellIs" dxfId="978" priority="996" stopIfTrue="1" operator="between">
      <formula>$L$4</formula>
      <formula>$L$4</formula>
    </cfRule>
  </conditionalFormatting>
  <conditionalFormatting sqref="K4:K5">
    <cfRule type="cellIs" dxfId="977" priority="991" stopIfTrue="1" operator="between">
      <formula>$L$2</formula>
      <formula>$L$2</formula>
    </cfRule>
    <cfRule type="cellIs" dxfId="976" priority="992" stopIfTrue="1" operator="between">
      <formula>$L$3</formula>
      <formula>$L$3</formula>
    </cfRule>
    <cfRule type="cellIs" dxfId="975" priority="993" stopIfTrue="1" operator="between">
      <formula>$L$4</formula>
      <formula>$L$4</formula>
    </cfRule>
  </conditionalFormatting>
  <conditionalFormatting sqref="K24:K25">
    <cfRule type="cellIs" dxfId="974" priority="973" stopIfTrue="1" operator="between">
      <formula>$L$2</formula>
      <formula>$L$2</formula>
    </cfRule>
    <cfRule type="cellIs" dxfId="973" priority="974" stopIfTrue="1" operator="between">
      <formula>$L$3</formula>
      <formula>$L$3</formula>
    </cfRule>
    <cfRule type="cellIs" dxfId="972" priority="975" stopIfTrue="1" operator="between">
      <formula>$L$4</formula>
      <formula>$L$4</formula>
    </cfRule>
  </conditionalFormatting>
  <conditionalFormatting sqref="K26:K27">
    <cfRule type="cellIs" dxfId="971" priority="970" stopIfTrue="1" operator="between">
      <formula>$L$2</formula>
      <formula>$L$2</formula>
    </cfRule>
    <cfRule type="cellIs" dxfId="970" priority="971" stopIfTrue="1" operator="between">
      <formula>$L$3</formula>
      <formula>$L$3</formula>
    </cfRule>
    <cfRule type="cellIs" dxfId="969" priority="972" stopIfTrue="1" operator="between">
      <formula>$L$4</formula>
      <formula>$L$4</formula>
    </cfRule>
  </conditionalFormatting>
  <conditionalFormatting sqref="K28:K29">
    <cfRule type="cellIs" dxfId="968" priority="967" stopIfTrue="1" operator="between">
      <formula>$L$2</formula>
      <formula>$L$2</formula>
    </cfRule>
    <cfRule type="cellIs" dxfId="967" priority="968" stopIfTrue="1" operator="between">
      <formula>$L$3</formula>
      <formula>$L$3</formula>
    </cfRule>
    <cfRule type="cellIs" dxfId="966" priority="969" stopIfTrue="1" operator="between">
      <formula>$L$4</formula>
      <formula>$L$4</formula>
    </cfRule>
  </conditionalFormatting>
  <conditionalFormatting sqref="K30:K31">
    <cfRule type="cellIs" dxfId="965" priority="964" stopIfTrue="1" operator="between">
      <formula>$L$2</formula>
      <formula>$L$2</formula>
    </cfRule>
    <cfRule type="cellIs" dxfId="964" priority="965" stopIfTrue="1" operator="between">
      <formula>$L$3</formula>
      <formula>$L$3</formula>
    </cfRule>
    <cfRule type="cellIs" dxfId="963" priority="966" stopIfTrue="1" operator="between">
      <formula>$L$4</formula>
      <formula>$L$4</formula>
    </cfRule>
  </conditionalFormatting>
  <conditionalFormatting sqref="K32:K33">
    <cfRule type="cellIs" dxfId="962" priority="961" stopIfTrue="1" operator="between">
      <formula>$L$2</formula>
      <formula>$L$2</formula>
    </cfRule>
    <cfRule type="cellIs" dxfId="961" priority="962" stopIfTrue="1" operator="between">
      <formula>$L$3</formula>
      <formula>$L$3</formula>
    </cfRule>
    <cfRule type="cellIs" dxfId="960" priority="963" stopIfTrue="1" operator="between">
      <formula>$L$4</formula>
      <formula>$L$4</formula>
    </cfRule>
  </conditionalFormatting>
  <conditionalFormatting sqref="K46:K47">
    <cfRule type="cellIs" dxfId="959" priority="958" stopIfTrue="1" operator="between">
      <formula>$L$2</formula>
      <formula>$L$2</formula>
    </cfRule>
    <cfRule type="cellIs" dxfId="958" priority="959" stopIfTrue="1" operator="between">
      <formula>$L$3</formula>
      <formula>$L$3</formula>
    </cfRule>
    <cfRule type="cellIs" dxfId="957" priority="960" stopIfTrue="1" operator="between">
      <formula>$L$4</formula>
      <formula>$L$4</formula>
    </cfRule>
  </conditionalFormatting>
  <conditionalFormatting sqref="K48:K49">
    <cfRule type="cellIs" dxfId="956" priority="955" stopIfTrue="1" operator="between">
      <formula>$L$2</formula>
      <formula>$L$2</formula>
    </cfRule>
    <cfRule type="cellIs" dxfId="955" priority="956" stopIfTrue="1" operator="between">
      <formula>$L$3</formula>
      <formula>$L$3</formula>
    </cfRule>
    <cfRule type="cellIs" dxfId="954" priority="957" stopIfTrue="1" operator="between">
      <formula>$L$4</formula>
      <formula>$L$4</formula>
    </cfRule>
  </conditionalFormatting>
  <conditionalFormatting sqref="K50:K51">
    <cfRule type="cellIs" dxfId="953" priority="952" stopIfTrue="1" operator="between">
      <formula>$L$2</formula>
      <formula>$L$2</formula>
    </cfRule>
    <cfRule type="cellIs" dxfId="952" priority="953" stopIfTrue="1" operator="between">
      <formula>$L$3</formula>
      <formula>$L$3</formula>
    </cfRule>
    <cfRule type="cellIs" dxfId="951" priority="954" stopIfTrue="1" operator="between">
      <formula>$L$4</formula>
      <formula>$L$4</formula>
    </cfRule>
  </conditionalFormatting>
  <conditionalFormatting sqref="K52:K53">
    <cfRule type="cellIs" dxfId="950" priority="949" stopIfTrue="1" operator="between">
      <formula>$L$2</formula>
      <formula>$L$2</formula>
    </cfRule>
    <cfRule type="cellIs" dxfId="949" priority="950" stopIfTrue="1" operator="between">
      <formula>$L$3</formula>
      <formula>$L$3</formula>
    </cfRule>
    <cfRule type="cellIs" dxfId="948" priority="951" stopIfTrue="1" operator="between">
      <formula>$L$4</formula>
      <formula>$L$4</formula>
    </cfRule>
  </conditionalFormatting>
  <conditionalFormatting sqref="K54:K55">
    <cfRule type="cellIs" dxfId="947" priority="946" stopIfTrue="1" operator="between">
      <formula>$L$2</formula>
      <formula>$L$2</formula>
    </cfRule>
    <cfRule type="cellIs" dxfId="946" priority="947" stopIfTrue="1" operator="between">
      <formula>$L$3</formula>
      <formula>$L$3</formula>
    </cfRule>
    <cfRule type="cellIs" dxfId="945" priority="948" stopIfTrue="1" operator="between">
      <formula>$L$4</formula>
      <formula>$L$4</formula>
    </cfRule>
  </conditionalFormatting>
  <conditionalFormatting sqref="K56:K57">
    <cfRule type="cellIs" dxfId="944" priority="943" stopIfTrue="1" operator="between">
      <formula>$L$2</formula>
      <formula>$L$2</formula>
    </cfRule>
    <cfRule type="cellIs" dxfId="943" priority="944" stopIfTrue="1" operator="between">
      <formula>$L$3</formula>
      <formula>$L$3</formula>
    </cfRule>
    <cfRule type="cellIs" dxfId="942" priority="945" stopIfTrue="1" operator="between">
      <formula>$L$4</formula>
      <formula>$L$4</formula>
    </cfRule>
  </conditionalFormatting>
  <conditionalFormatting sqref="K58:K59">
    <cfRule type="cellIs" dxfId="941" priority="940" stopIfTrue="1" operator="between">
      <formula>$L$2</formula>
      <formula>$L$2</formula>
    </cfRule>
    <cfRule type="cellIs" dxfId="940" priority="941" stopIfTrue="1" operator="between">
      <formula>$L$3</formula>
      <formula>$L$3</formula>
    </cfRule>
    <cfRule type="cellIs" dxfId="939" priority="942" stopIfTrue="1" operator="between">
      <formula>$L$4</formula>
      <formula>$L$4</formula>
    </cfRule>
  </conditionalFormatting>
  <conditionalFormatting sqref="K60:K61">
    <cfRule type="cellIs" dxfId="938" priority="937" stopIfTrue="1" operator="between">
      <formula>$L$2</formula>
      <formula>$L$2</formula>
    </cfRule>
    <cfRule type="cellIs" dxfId="937" priority="938" stopIfTrue="1" operator="between">
      <formula>$L$3</formula>
      <formula>$L$3</formula>
    </cfRule>
    <cfRule type="cellIs" dxfId="936" priority="939" stopIfTrue="1" operator="between">
      <formula>$L$4</formula>
      <formula>$L$4</formula>
    </cfRule>
  </conditionalFormatting>
  <conditionalFormatting sqref="K62:K63">
    <cfRule type="cellIs" dxfId="935" priority="934" stopIfTrue="1" operator="between">
      <formula>$L$2</formula>
      <formula>$L$2</formula>
    </cfRule>
    <cfRule type="cellIs" dxfId="934" priority="935" stopIfTrue="1" operator="between">
      <formula>$L$3</formula>
      <formula>$L$3</formula>
    </cfRule>
    <cfRule type="cellIs" dxfId="933" priority="936" stopIfTrue="1" operator="between">
      <formula>$L$4</formula>
      <formula>$L$4</formula>
    </cfRule>
  </conditionalFormatting>
  <conditionalFormatting sqref="K64:K65">
    <cfRule type="cellIs" dxfId="932" priority="931" stopIfTrue="1" operator="between">
      <formula>$L$2</formula>
      <formula>$L$2</formula>
    </cfRule>
    <cfRule type="cellIs" dxfId="931" priority="932" stopIfTrue="1" operator="between">
      <formula>$L$3</formula>
      <formula>$L$3</formula>
    </cfRule>
    <cfRule type="cellIs" dxfId="930" priority="933" stopIfTrue="1" operator="between">
      <formula>$L$4</formula>
      <formula>$L$4</formula>
    </cfRule>
  </conditionalFormatting>
  <conditionalFormatting sqref="K66:K67">
    <cfRule type="cellIs" dxfId="929" priority="928" stopIfTrue="1" operator="between">
      <formula>$L$2</formula>
      <formula>$L$2</formula>
    </cfRule>
    <cfRule type="cellIs" dxfId="928" priority="929" stopIfTrue="1" operator="between">
      <formula>$L$3</formula>
      <formula>$L$3</formula>
    </cfRule>
    <cfRule type="cellIs" dxfId="927" priority="930" stopIfTrue="1" operator="between">
      <formula>$L$4</formula>
      <formula>$L$4</formula>
    </cfRule>
  </conditionalFormatting>
  <conditionalFormatting sqref="K68:K69">
    <cfRule type="cellIs" dxfId="926" priority="925" stopIfTrue="1" operator="between">
      <formula>$L$2</formula>
      <formula>$L$2</formula>
    </cfRule>
    <cfRule type="cellIs" dxfId="925" priority="926" stopIfTrue="1" operator="between">
      <formula>$L$3</formula>
      <formula>$L$3</formula>
    </cfRule>
    <cfRule type="cellIs" dxfId="924" priority="927" stopIfTrue="1" operator="between">
      <formula>$L$4</formula>
      <formula>$L$4</formula>
    </cfRule>
  </conditionalFormatting>
  <conditionalFormatting sqref="K70:K71">
    <cfRule type="cellIs" dxfId="923" priority="922" stopIfTrue="1" operator="between">
      <formula>$L$2</formula>
      <formula>$L$2</formula>
    </cfRule>
    <cfRule type="cellIs" dxfId="922" priority="923" stopIfTrue="1" operator="between">
      <formula>$L$3</formula>
      <formula>$L$3</formula>
    </cfRule>
    <cfRule type="cellIs" dxfId="921" priority="924" stopIfTrue="1" operator="between">
      <formula>$L$4</formula>
      <formula>$L$4</formula>
    </cfRule>
  </conditionalFormatting>
  <conditionalFormatting sqref="K74:K75">
    <cfRule type="cellIs" dxfId="920" priority="919" stopIfTrue="1" operator="between">
      <formula>$L$2</formula>
      <formula>$L$2</formula>
    </cfRule>
    <cfRule type="cellIs" dxfId="919" priority="920" stopIfTrue="1" operator="between">
      <formula>$L$3</formula>
      <formula>$L$3</formula>
    </cfRule>
    <cfRule type="cellIs" dxfId="918" priority="921" stopIfTrue="1" operator="between">
      <formula>$L$4</formula>
      <formula>$L$4</formula>
    </cfRule>
  </conditionalFormatting>
  <conditionalFormatting sqref="K76:K77">
    <cfRule type="cellIs" dxfId="917" priority="916" stopIfTrue="1" operator="between">
      <formula>$L$2</formula>
      <formula>$L$2</formula>
    </cfRule>
    <cfRule type="cellIs" dxfId="916" priority="917" stopIfTrue="1" operator="between">
      <formula>$L$3</formula>
      <formula>$L$3</formula>
    </cfRule>
    <cfRule type="cellIs" dxfId="915" priority="918" stopIfTrue="1" operator="between">
      <formula>$L$4</formula>
      <formula>$L$4</formula>
    </cfRule>
  </conditionalFormatting>
  <conditionalFormatting sqref="K82:K83">
    <cfRule type="cellIs" dxfId="914" priority="913" stopIfTrue="1" operator="between">
      <formula>$L$2</formula>
      <formula>$L$2</formula>
    </cfRule>
    <cfRule type="cellIs" dxfId="913" priority="914" stopIfTrue="1" operator="between">
      <formula>$L$3</formula>
      <formula>$L$3</formula>
    </cfRule>
    <cfRule type="cellIs" dxfId="912" priority="915" stopIfTrue="1" operator="between">
      <formula>$L$4</formula>
      <formula>$L$4</formula>
    </cfRule>
  </conditionalFormatting>
  <conditionalFormatting sqref="K84:K85">
    <cfRule type="cellIs" dxfId="911" priority="910" stopIfTrue="1" operator="between">
      <formula>$L$2</formula>
      <formula>$L$2</formula>
    </cfRule>
    <cfRule type="cellIs" dxfId="910" priority="911" stopIfTrue="1" operator="between">
      <formula>$L$3</formula>
      <formula>$L$3</formula>
    </cfRule>
    <cfRule type="cellIs" dxfId="909" priority="912" stopIfTrue="1" operator="between">
      <formula>$L$4</formula>
      <formula>$L$4</formula>
    </cfRule>
  </conditionalFormatting>
  <conditionalFormatting sqref="K86:K87">
    <cfRule type="cellIs" dxfId="908" priority="907" stopIfTrue="1" operator="between">
      <formula>$L$2</formula>
      <formula>$L$2</formula>
    </cfRule>
    <cfRule type="cellIs" dxfId="907" priority="908" stopIfTrue="1" operator="between">
      <formula>$L$3</formula>
      <formula>$L$3</formula>
    </cfRule>
    <cfRule type="cellIs" dxfId="906" priority="909" stopIfTrue="1" operator="between">
      <formula>$L$4</formula>
      <formula>$L$4</formula>
    </cfRule>
  </conditionalFormatting>
  <conditionalFormatting sqref="K88:K89">
    <cfRule type="cellIs" dxfId="905" priority="904" stopIfTrue="1" operator="between">
      <formula>$L$2</formula>
      <formula>$L$2</formula>
    </cfRule>
    <cfRule type="cellIs" dxfId="904" priority="905" stopIfTrue="1" operator="between">
      <formula>$L$3</formula>
      <formula>$L$3</formula>
    </cfRule>
    <cfRule type="cellIs" dxfId="903" priority="906" stopIfTrue="1" operator="between">
      <formula>$L$4</formula>
      <formula>$L$4</formula>
    </cfRule>
  </conditionalFormatting>
  <conditionalFormatting sqref="K90:K91">
    <cfRule type="cellIs" dxfId="902" priority="901" stopIfTrue="1" operator="between">
      <formula>$L$2</formula>
      <formula>$L$2</formula>
    </cfRule>
    <cfRule type="cellIs" dxfId="901" priority="902" stopIfTrue="1" operator="between">
      <formula>$L$3</formula>
      <formula>$L$3</formula>
    </cfRule>
    <cfRule type="cellIs" dxfId="900" priority="903" stopIfTrue="1" operator="between">
      <formula>$L$4</formula>
      <formula>$L$4</formula>
    </cfRule>
  </conditionalFormatting>
  <conditionalFormatting sqref="K92:K93">
    <cfRule type="cellIs" dxfId="899" priority="898" stopIfTrue="1" operator="between">
      <formula>$L$2</formula>
      <formula>$L$2</formula>
    </cfRule>
    <cfRule type="cellIs" dxfId="898" priority="899" stopIfTrue="1" operator="between">
      <formula>$L$3</formula>
      <formula>$L$3</formula>
    </cfRule>
    <cfRule type="cellIs" dxfId="897" priority="900" stopIfTrue="1" operator="between">
      <formula>$L$4</formula>
      <formula>$L$4</formula>
    </cfRule>
  </conditionalFormatting>
  <conditionalFormatting sqref="K94:K95">
    <cfRule type="cellIs" dxfId="896" priority="895" stopIfTrue="1" operator="between">
      <formula>$L$2</formula>
      <formula>$L$2</formula>
    </cfRule>
    <cfRule type="cellIs" dxfId="895" priority="896" stopIfTrue="1" operator="between">
      <formula>$L$3</formula>
      <formula>$L$3</formula>
    </cfRule>
    <cfRule type="cellIs" dxfId="894" priority="897" stopIfTrue="1" operator="between">
      <formula>$L$4</formula>
      <formula>$L$4</formula>
    </cfRule>
  </conditionalFormatting>
  <conditionalFormatting sqref="K96:K97">
    <cfRule type="cellIs" dxfId="893" priority="892" stopIfTrue="1" operator="between">
      <formula>$L$2</formula>
      <formula>$L$2</formula>
    </cfRule>
    <cfRule type="cellIs" dxfId="892" priority="893" stopIfTrue="1" operator="between">
      <formula>$L$3</formula>
      <formula>$L$3</formula>
    </cfRule>
    <cfRule type="cellIs" dxfId="891" priority="894" stopIfTrue="1" operator="between">
      <formula>$L$4</formula>
      <formula>$L$4</formula>
    </cfRule>
  </conditionalFormatting>
  <conditionalFormatting sqref="K98:K99">
    <cfRule type="cellIs" dxfId="890" priority="889" stopIfTrue="1" operator="between">
      <formula>$L$2</formula>
      <formula>$L$2</formula>
    </cfRule>
    <cfRule type="cellIs" dxfId="889" priority="890" stopIfTrue="1" operator="between">
      <formula>$L$3</formula>
      <formula>$L$3</formula>
    </cfRule>
    <cfRule type="cellIs" dxfId="888" priority="891" stopIfTrue="1" operator="between">
      <formula>$L$4</formula>
      <formula>$L$4</formula>
    </cfRule>
  </conditionalFormatting>
  <conditionalFormatting sqref="K100:K101">
    <cfRule type="cellIs" dxfId="887" priority="886" stopIfTrue="1" operator="between">
      <formula>$L$2</formula>
      <formula>$L$2</formula>
    </cfRule>
    <cfRule type="cellIs" dxfId="886" priority="887" stopIfTrue="1" operator="between">
      <formula>$L$3</formula>
      <formula>$L$3</formula>
    </cfRule>
    <cfRule type="cellIs" dxfId="885" priority="888" stopIfTrue="1" operator="between">
      <formula>$L$4</formula>
      <formula>$L$4</formula>
    </cfRule>
  </conditionalFormatting>
  <conditionalFormatting sqref="K104:K105">
    <cfRule type="cellIs" dxfId="884" priority="883" stopIfTrue="1" operator="between">
      <formula>$L$2</formula>
      <formula>$L$2</formula>
    </cfRule>
    <cfRule type="cellIs" dxfId="883" priority="884" stopIfTrue="1" operator="between">
      <formula>$L$3</formula>
      <formula>$L$3</formula>
    </cfRule>
    <cfRule type="cellIs" dxfId="882" priority="885" stopIfTrue="1" operator="between">
      <formula>$L$4</formula>
      <formula>$L$4</formula>
    </cfRule>
  </conditionalFormatting>
  <conditionalFormatting sqref="K106:K107">
    <cfRule type="cellIs" dxfId="881" priority="880" stopIfTrue="1" operator="between">
      <formula>$L$2</formula>
      <formula>$L$2</formula>
    </cfRule>
    <cfRule type="cellIs" dxfId="880" priority="881" stopIfTrue="1" operator="between">
      <formula>$L$3</formula>
      <formula>$L$3</formula>
    </cfRule>
    <cfRule type="cellIs" dxfId="879" priority="882" stopIfTrue="1" operator="between">
      <formula>$L$4</formula>
      <formula>$L$4</formula>
    </cfRule>
  </conditionalFormatting>
  <conditionalFormatting sqref="K108:K109">
    <cfRule type="cellIs" dxfId="878" priority="877" stopIfTrue="1" operator="between">
      <formula>$L$2</formula>
      <formula>$L$2</formula>
    </cfRule>
    <cfRule type="cellIs" dxfId="877" priority="878" stopIfTrue="1" operator="between">
      <formula>$L$3</formula>
      <formula>$L$3</formula>
    </cfRule>
    <cfRule type="cellIs" dxfId="876" priority="879" stopIfTrue="1" operator="between">
      <formula>$L$4</formula>
      <formula>$L$4</formula>
    </cfRule>
  </conditionalFormatting>
  <conditionalFormatting sqref="K110:K111">
    <cfRule type="cellIs" dxfId="875" priority="874" stopIfTrue="1" operator="between">
      <formula>$L$2</formula>
      <formula>$L$2</formula>
    </cfRule>
    <cfRule type="cellIs" dxfId="874" priority="875" stopIfTrue="1" operator="between">
      <formula>$L$3</formula>
      <formula>$L$3</formula>
    </cfRule>
    <cfRule type="cellIs" dxfId="873" priority="876" stopIfTrue="1" operator="between">
      <formula>$L$4</formula>
      <formula>$L$4</formula>
    </cfRule>
  </conditionalFormatting>
  <conditionalFormatting sqref="K112:K113">
    <cfRule type="cellIs" dxfId="872" priority="871" stopIfTrue="1" operator="between">
      <formula>$L$2</formula>
      <formula>$L$2</formula>
    </cfRule>
    <cfRule type="cellIs" dxfId="871" priority="872" stopIfTrue="1" operator="between">
      <formula>$L$3</formula>
      <formula>$L$3</formula>
    </cfRule>
    <cfRule type="cellIs" dxfId="870" priority="873" stopIfTrue="1" operator="between">
      <formula>$L$4</formula>
      <formula>$L$4</formula>
    </cfRule>
  </conditionalFormatting>
  <conditionalFormatting sqref="K114:K115">
    <cfRule type="cellIs" dxfId="869" priority="868" stopIfTrue="1" operator="between">
      <formula>$L$2</formula>
      <formula>$L$2</formula>
    </cfRule>
    <cfRule type="cellIs" dxfId="868" priority="869" stopIfTrue="1" operator="between">
      <formula>$L$3</formula>
      <formula>$L$3</formula>
    </cfRule>
    <cfRule type="cellIs" dxfId="867" priority="870" stopIfTrue="1" operator="between">
      <formula>$L$4</formula>
      <formula>$L$4</formula>
    </cfRule>
  </conditionalFormatting>
  <conditionalFormatting sqref="K122:K123">
    <cfRule type="cellIs" dxfId="866" priority="865" stopIfTrue="1" operator="between">
      <formula>$L$2</formula>
      <formula>$L$2</formula>
    </cfRule>
    <cfRule type="cellIs" dxfId="865" priority="866" stopIfTrue="1" operator="between">
      <formula>$L$3</formula>
      <formula>$L$3</formula>
    </cfRule>
    <cfRule type="cellIs" dxfId="864" priority="867" stopIfTrue="1" operator="between">
      <formula>$L$4</formula>
      <formula>$L$4</formula>
    </cfRule>
  </conditionalFormatting>
  <conditionalFormatting sqref="K120:K121">
    <cfRule type="cellIs" dxfId="863" priority="862" stopIfTrue="1" operator="between">
      <formula>$L$2</formula>
      <formula>$L$2</formula>
    </cfRule>
    <cfRule type="cellIs" dxfId="862" priority="863" stopIfTrue="1" operator="between">
      <formula>$L$3</formula>
      <formula>$L$3</formula>
    </cfRule>
    <cfRule type="cellIs" dxfId="861" priority="864" stopIfTrue="1" operator="between">
      <formula>$L$4</formula>
      <formula>$L$4</formula>
    </cfRule>
  </conditionalFormatting>
  <conditionalFormatting sqref="K118:K119">
    <cfRule type="cellIs" dxfId="860" priority="859" stopIfTrue="1" operator="between">
      <formula>$L$2</formula>
      <formula>$L$2</formula>
    </cfRule>
    <cfRule type="cellIs" dxfId="859" priority="860" stopIfTrue="1" operator="between">
      <formula>$L$3</formula>
      <formula>$L$3</formula>
    </cfRule>
    <cfRule type="cellIs" dxfId="858" priority="861" stopIfTrue="1" operator="between">
      <formula>$L$4</formula>
      <formula>$L$4</formula>
    </cfRule>
  </conditionalFormatting>
  <conditionalFormatting sqref="K116:K117">
    <cfRule type="cellIs" dxfId="857" priority="856" stopIfTrue="1" operator="between">
      <formula>$L$2</formula>
      <formula>$L$2</formula>
    </cfRule>
    <cfRule type="cellIs" dxfId="856" priority="857" stopIfTrue="1" operator="between">
      <formula>$L$3</formula>
      <formula>$L$3</formula>
    </cfRule>
    <cfRule type="cellIs" dxfId="855" priority="858" stopIfTrue="1" operator="between">
      <formula>$L$4</formula>
      <formula>$L$4</formula>
    </cfRule>
  </conditionalFormatting>
  <conditionalFormatting sqref="K124:K125">
    <cfRule type="cellIs" dxfId="854" priority="853" stopIfTrue="1" operator="between">
      <formula>$L$2</formula>
      <formula>$L$2</formula>
    </cfRule>
    <cfRule type="cellIs" dxfId="853" priority="854" stopIfTrue="1" operator="between">
      <formula>$L$3</formula>
      <formula>$L$3</formula>
    </cfRule>
    <cfRule type="cellIs" dxfId="852" priority="855" stopIfTrue="1" operator="between">
      <formula>$L$4</formula>
      <formula>$L$4</formula>
    </cfRule>
  </conditionalFormatting>
  <conditionalFormatting sqref="K126:K127">
    <cfRule type="cellIs" dxfId="851" priority="850" stopIfTrue="1" operator="between">
      <formula>$L$2</formula>
      <formula>$L$2</formula>
    </cfRule>
    <cfRule type="cellIs" dxfId="850" priority="851" stopIfTrue="1" operator="between">
      <formula>$L$3</formula>
      <formula>$L$3</formula>
    </cfRule>
    <cfRule type="cellIs" dxfId="849" priority="852" stopIfTrue="1" operator="between">
      <formula>$L$4</formula>
      <formula>$L$4</formula>
    </cfRule>
  </conditionalFormatting>
  <conditionalFormatting sqref="K128:K129">
    <cfRule type="cellIs" dxfId="848" priority="847" stopIfTrue="1" operator="between">
      <formula>$L$2</formula>
      <formula>$L$2</formula>
    </cfRule>
    <cfRule type="cellIs" dxfId="847" priority="848" stopIfTrue="1" operator="between">
      <formula>$L$3</formula>
      <formula>$L$3</formula>
    </cfRule>
    <cfRule type="cellIs" dxfId="846" priority="849" stopIfTrue="1" operator="between">
      <formula>$L$4</formula>
      <formula>$L$4</formula>
    </cfRule>
  </conditionalFormatting>
  <conditionalFormatting sqref="K130:K131">
    <cfRule type="cellIs" dxfId="845" priority="844" stopIfTrue="1" operator="between">
      <formula>$L$2</formula>
      <formula>$L$2</formula>
    </cfRule>
    <cfRule type="cellIs" dxfId="844" priority="845" stopIfTrue="1" operator="between">
      <formula>$L$3</formula>
      <formula>$L$3</formula>
    </cfRule>
    <cfRule type="cellIs" dxfId="843" priority="846" stopIfTrue="1" operator="between">
      <formula>$L$4</formula>
      <formula>$L$4</formula>
    </cfRule>
  </conditionalFormatting>
  <conditionalFormatting sqref="K132:K133">
    <cfRule type="cellIs" dxfId="842" priority="841" stopIfTrue="1" operator="between">
      <formula>$L$2</formula>
      <formula>$L$2</formula>
    </cfRule>
    <cfRule type="cellIs" dxfId="841" priority="842" stopIfTrue="1" operator="between">
      <formula>$L$3</formula>
      <formula>$L$3</formula>
    </cfRule>
    <cfRule type="cellIs" dxfId="840" priority="843" stopIfTrue="1" operator="between">
      <formula>$L$4</formula>
      <formula>$L$4</formula>
    </cfRule>
  </conditionalFormatting>
  <conditionalFormatting sqref="K134:K135">
    <cfRule type="cellIs" dxfId="839" priority="838" stopIfTrue="1" operator="between">
      <formula>$L$2</formula>
      <formula>$L$2</formula>
    </cfRule>
    <cfRule type="cellIs" dxfId="838" priority="839" stopIfTrue="1" operator="between">
      <formula>$L$3</formula>
      <formula>$L$3</formula>
    </cfRule>
    <cfRule type="cellIs" dxfId="837" priority="840" stopIfTrue="1" operator="between">
      <formula>$L$4</formula>
      <formula>$L$4</formula>
    </cfRule>
  </conditionalFormatting>
  <conditionalFormatting sqref="K136:K137">
    <cfRule type="cellIs" dxfId="836" priority="835" stopIfTrue="1" operator="between">
      <formula>$L$2</formula>
      <formula>$L$2</formula>
    </cfRule>
    <cfRule type="cellIs" dxfId="835" priority="836" stopIfTrue="1" operator="between">
      <formula>$L$3</formula>
      <formula>$L$3</formula>
    </cfRule>
    <cfRule type="cellIs" dxfId="834" priority="837" stopIfTrue="1" operator="between">
      <formula>$L$4</formula>
      <formula>$L$4</formula>
    </cfRule>
  </conditionalFormatting>
  <conditionalFormatting sqref="K138:K139">
    <cfRule type="cellIs" dxfId="833" priority="832" stopIfTrue="1" operator="between">
      <formula>$L$2</formula>
      <formula>$L$2</formula>
    </cfRule>
    <cfRule type="cellIs" dxfId="832" priority="833" stopIfTrue="1" operator="between">
      <formula>$L$3</formula>
      <formula>$L$3</formula>
    </cfRule>
    <cfRule type="cellIs" dxfId="831" priority="834" stopIfTrue="1" operator="between">
      <formula>$L$4</formula>
      <formula>$L$4</formula>
    </cfRule>
  </conditionalFormatting>
  <conditionalFormatting sqref="K140:K141">
    <cfRule type="cellIs" dxfId="830" priority="829" stopIfTrue="1" operator="between">
      <formula>$L$2</formula>
      <formula>$L$2</formula>
    </cfRule>
    <cfRule type="cellIs" dxfId="829" priority="830" stopIfTrue="1" operator="between">
      <formula>$L$3</formula>
      <formula>$L$3</formula>
    </cfRule>
    <cfRule type="cellIs" dxfId="828" priority="831" stopIfTrue="1" operator="between">
      <formula>$L$4</formula>
      <formula>$L$4</formula>
    </cfRule>
  </conditionalFormatting>
  <conditionalFormatting sqref="K142:K143">
    <cfRule type="cellIs" dxfId="827" priority="826" stopIfTrue="1" operator="between">
      <formula>$L$2</formula>
      <formula>$L$2</formula>
    </cfRule>
    <cfRule type="cellIs" dxfId="826" priority="827" stopIfTrue="1" operator="between">
      <formula>$L$3</formula>
      <formula>$L$3</formula>
    </cfRule>
    <cfRule type="cellIs" dxfId="825" priority="828" stopIfTrue="1" operator="between">
      <formula>$L$4</formula>
      <formula>$L$4</formula>
    </cfRule>
  </conditionalFormatting>
  <conditionalFormatting sqref="K144:K145">
    <cfRule type="cellIs" dxfId="824" priority="823" stopIfTrue="1" operator="between">
      <formula>$L$2</formula>
      <formula>$L$2</formula>
    </cfRule>
    <cfRule type="cellIs" dxfId="823" priority="824" stopIfTrue="1" operator="between">
      <formula>$L$3</formula>
      <formula>$L$3</formula>
    </cfRule>
    <cfRule type="cellIs" dxfId="822" priority="825" stopIfTrue="1" operator="between">
      <formula>$L$4</formula>
      <formula>$L$4</formula>
    </cfRule>
  </conditionalFormatting>
  <conditionalFormatting sqref="K146:K147">
    <cfRule type="cellIs" dxfId="821" priority="820" stopIfTrue="1" operator="between">
      <formula>$L$2</formula>
      <formula>$L$2</formula>
    </cfRule>
    <cfRule type="cellIs" dxfId="820" priority="821" stopIfTrue="1" operator="between">
      <formula>$L$3</formula>
      <formula>$L$3</formula>
    </cfRule>
    <cfRule type="cellIs" dxfId="819" priority="822" stopIfTrue="1" operator="between">
      <formula>$L$4</formula>
      <formula>$L$4</formula>
    </cfRule>
  </conditionalFormatting>
  <conditionalFormatting sqref="K148:K149">
    <cfRule type="cellIs" dxfId="818" priority="817" stopIfTrue="1" operator="between">
      <formula>$L$2</formula>
      <formula>$L$2</formula>
    </cfRule>
    <cfRule type="cellIs" dxfId="817" priority="818" stopIfTrue="1" operator="between">
      <formula>$L$3</formula>
      <formula>$L$3</formula>
    </cfRule>
    <cfRule type="cellIs" dxfId="816" priority="819" stopIfTrue="1" operator="between">
      <formula>$L$4</formula>
      <formula>$L$4</formula>
    </cfRule>
  </conditionalFormatting>
  <conditionalFormatting sqref="K150:K151">
    <cfRule type="cellIs" dxfId="815" priority="814" stopIfTrue="1" operator="between">
      <formula>$L$2</formula>
      <formula>$L$2</formula>
    </cfRule>
    <cfRule type="cellIs" dxfId="814" priority="815" stopIfTrue="1" operator="between">
      <formula>$L$3</formula>
      <formula>$L$3</formula>
    </cfRule>
    <cfRule type="cellIs" dxfId="813" priority="816" stopIfTrue="1" operator="between">
      <formula>$L$4</formula>
      <formula>$L$4</formula>
    </cfRule>
  </conditionalFormatting>
  <conditionalFormatting sqref="K152:K153">
    <cfRule type="cellIs" dxfId="812" priority="811" stopIfTrue="1" operator="between">
      <formula>$L$2</formula>
      <formula>$L$2</formula>
    </cfRule>
    <cfRule type="cellIs" dxfId="811" priority="812" stopIfTrue="1" operator="between">
      <formula>$L$3</formula>
      <formula>$L$3</formula>
    </cfRule>
    <cfRule type="cellIs" dxfId="810" priority="813" stopIfTrue="1" operator="between">
      <formula>$L$4</formula>
      <formula>$L$4</formula>
    </cfRule>
  </conditionalFormatting>
  <conditionalFormatting sqref="K154:K155">
    <cfRule type="cellIs" dxfId="809" priority="808" stopIfTrue="1" operator="between">
      <formula>$L$2</formula>
      <formula>$L$2</formula>
    </cfRule>
    <cfRule type="cellIs" dxfId="808" priority="809" stopIfTrue="1" operator="between">
      <formula>$L$3</formula>
      <formula>$L$3</formula>
    </cfRule>
    <cfRule type="cellIs" dxfId="807" priority="810" stopIfTrue="1" operator="between">
      <formula>$L$4</formula>
      <formula>$L$4</formula>
    </cfRule>
  </conditionalFormatting>
  <conditionalFormatting sqref="K156:K157">
    <cfRule type="cellIs" dxfId="806" priority="805" stopIfTrue="1" operator="between">
      <formula>$L$2</formula>
      <formula>$L$2</formula>
    </cfRule>
    <cfRule type="cellIs" dxfId="805" priority="806" stopIfTrue="1" operator="between">
      <formula>$L$3</formula>
      <formula>$L$3</formula>
    </cfRule>
    <cfRule type="cellIs" dxfId="804" priority="807" stopIfTrue="1" operator="between">
      <formula>$L$4</formula>
      <formula>$L$4</formula>
    </cfRule>
  </conditionalFormatting>
  <conditionalFormatting sqref="K158:K159">
    <cfRule type="cellIs" dxfId="803" priority="802" stopIfTrue="1" operator="between">
      <formula>$L$2</formula>
      <formula>$L$2</formula>
    </cfRule>
    <cfRule type="cellIs" dxfId="802" priority="803" stopIfTrue="1" operator="between">
      <formula>$L$3</formula>
      <formula>$L$3</formula>
    </cfRule>
    <cfRule type="cellIs" dxfId="801" priority="804" stopIfTrue="1" operator="between">
      <formula>$L$4</formula>
      <formula>$L$4</formula>
    </cfRule>
  </conditionalFormatting>
  <conditionalFormatting sqref="K160:K161">
    <cfRule type="cellIs" dxfId="800" priority="799" stopIfTrue="1" operator="between">
      <formula>$L$2</formula>
      <formula>$L$2</formula>
    </cfRule>
    <cfRule type="cellIs" dxfId="799" priority="800" stopIfTrue="1" operator="between">
      <formula>$L$3</formula>
      <formula>$L$3</formula>
    </cfRule>
    <cfRule type="cellIs" dxfId="798" priority="801" stopIfTrue="1" operator="between">
      <formula>$L$4</formula>
      <formula>$L$4</formula>
    </cfRule>
  </conditionalFormatting>
  <conditionalFormatting sqref="K162:K163">
    <cfRule type="cellIs" dxfId="797" priority="796" stopIfTrue="1" operator="between">
      <formula>$L$2</formula>
      <formula>$L$2</formula>
    </cfRule>
    <cfRule type="cellIs" dxfId="796" priority="797" stopIfTrue="1" operator="between">
      <formula>$L$3</formula>
      <formula>$L$3</formula>
    </cfRule>
    <cfRule type="cellIs" dxfId="795" priority="798" stopIfTrue="1" operator="between">
      <formula>$L$4</formula>
      <formula>$L$4</formula>
    </cfRule>
  </conditionalFormatting>
  <conditionalFormatting sqref="K164:K165">
    <cfRule type="cellIs" dxfId="794" priority="793" stopIfTrue="1" operator="between">
      <formula>$L$2</formula>
      <formula>$L$2</formula>
    </cfRule>
    <cfRule type="cellIs" dxfId="793" priority="794" stopIfTrue="1" operator="between">
      <formula>$L$3</formula>
      <formula>$L$3</formula>
    </cfRule>
    <cfRule type="cellIs" dxfId="792" priority="795" stopIfTrue="1" operator="between">
      <formula>$L$4</formula>
      <formula>$L$4</formula>
    </cfRule>
  </conditionalFormatting>
  <conditionalFormatting sqref="K166:K167">
    <cfRule type="cellIs" dxfId="791" priority="790" stopIfTrue="1" operator="between">
      <formula>$L$2</formula>
      <formula>$L$2</formula>
    </cfRule>
    <cfRule type="cellIs" dxfId="790" priority="791" stopIfTrue="1" operator="between">
      <formula>$L$3</formula>
      <formula>$L$3</formula>
    </cfRule>
    <cfRule type="cellIs" dxfId="789" priority="792" stopIfTrue="1" operator="between">
      <formula>$L$4</formula>
      <formula>$L$4</formula>
    </cfRule>
  </conditionalFormatting>
  <conditionalFormatting sqref="K168:K169">
    <cfRule type="cellIs" dxfId="788" priority="787" stopIfTrue="1" operator="between">
      <formula>$L$2</formula>
      <formula>$L$2</formula>
    </cfRule>
    <cfRule type="cellIs" dxfId="787" priority="788" stopIfTrue="1" operator="between">
      <formula>$L$3</formula>
      <formula>$L$3</formula>
    </cfRule>
    <cfRule type="cellIs" dxfId="786" priority="789" stopIfTrue="1" operator="between">
      <formula>$L$4</formula>
      <formula>$L$4</formula>
    </cfRule>
  </conditionalFormatting>
  <conditionalFormatting sqref="K170:K171">
    <cfRule type="cellIs" dxfId="785" priority="784" stopIfTrue="1" operator="between">
      <formula>$L$2</formula>
      <formula>$L$2</formula>
    </cfRule>
    <cfRule type="cellIs" dxfId="784" priority="785" stopIfTrue="1" operator="between">
      <formula>$L$3</formula>
      <formula>$L$3</formula>
    </cfRule>
    <cfRule type="cellIs" dxfId="783" priority="786" stopIfTrue="1" operator="between">
      <formula>$L$4</formula>
      <formula>$L$4</formula>
    </cfRule>
  </conditionalFormatting>
  <conditionalFormatting sqref="K172:K173">
    <cfRule type="cellIs" dxfId="782" priority="781" stopIfTrue="1" operator="between">
      <formula>$L$2</formula>
      <formula>$L$2</formula>
    </cfRule>
    <cfRule type="cellIs" dxfId="781" priority="782" stopIfTrue="1" operator="between">
      <formula>$L$3</formula>
      <formula>$L$3</formula>
    </cfRule>
    <cfRule type="cellIs" dxfId="780" priority="783" stopIfTrue="1" operator="between">
      <formula>$L$4</formula>
      <formula>$L$4</formula>
    </cfRule>
  </conditionalFormatting>
  <conditionalFormatting sqref="K174:K175">
    <cfRule type="cellIs" dxfId="779" priority="778" stopIfTrue="1" operator="between">
      <formula>$L$2</formula>
      <formula>$L$2</formula>
    </cfRule>
    <cfRule type="cellIs" dxfId="778" priority="779" stopIfTrue="1" operator="between">
      <formula>$L$3</formula>
      <formula>$L$3</formula>
    </cfRule>
    <cfRule type="cellIs" dxfId="777" priority="780" stopIfTrue="1" operator="between">
      <formula>$L$4</formula>
      <formula>$L$4</formula>
    </cfRule>
  </conditionalFormatting>
  <conditionalFormatting sqref="K176:K177">
    <cfRule type="cellIs" dxfId="776" priority="775" stopIfTrue="1" operator="between">
      <formula>$L$2</formula>
      <formula>$L$2</formula>
    </cfRule>
    <cfRule type="cellIs" dxfId="775" priority="776" stopIfTrue="1" operator="between">
      <formula>$L$3</formula>
      <formula>$L$3</formula>
    </cfRule>
    <cfRule type="cellIs" dxfId="774" priority="777" stopIfTrue="1" operator="between">
      <formula>$L$4</formula>
      <formula>$L$4</formula>
    </cfRule>
  </conditionalFormatting>
  <conditionalFormatting sqref="K178:K179">
    <cfRule type="cellIs" dxfId="773" priority="772" stopIfTrue="1" operator="between">
      <formula>$L$2</formula>
      <formula>$L$2</formula>
    </cfRule>
    <cfRule type="cellIs" dxfId="772" priority="773" stopIfTrue="1" operator="between">
      <formula>$L$3</formula>
      <formula>$L$3</formula>
    </cfRule>
    <cfRule type="cellIs" dxfId="771" priority="774" stopIfTrue="1" operator="between">
      <formula>$L$4</formula>
      <formula>$L$4</formula>
    </cfRule>
  </conditionalFormatting>
  <conditionalFormatting sqref="K180:K181">
    <cfRule type="cellIs" dxfId="770" priority="769" stopIfTrue="1" operator="between">
      <formula>$L$2</formula>
      <formula>$L$2</formula>
    </cfRule>
    <cfRule type="cellIs" dxfId="769" priority="770" stopIfTrue="1" operator="between">
      <formula>$L$3</formula>
      <formula>$L$3</formula>
    </cfRule>
    <cfRule type="cellIs" dxfId="768" priority="771" stopIfTrue="1" operator="between">
      <formula>$L$4</formula>
      <formula>$L$4</formula>
    </cfRule>
  </conditionalFormatting>
  <conditionalFormatting sqref="K182:K183">
    <cfRule type="cellIs" dxfId="767" priority="766" stopIfTrue="1" operator="between">
      <formula>$L$2</formula>
      <formula>$L$2</formula>
    </cfRule>
    <cfRule type="cellIs" dxfId="766" priority="767" stopIfTrue="1" operator="between">
      <formula>$L$3</formula>
      <formula>$L$3</formula>
    </cfRule>
    <cfRule type="cellIs" dxfId="765" priority="768" stopIfTrue="1" operator="between">
      <formula>$L$4</formula>
      <formula>$L$4</formula>
    </cfRule>
  </conditionalFormatting>
  <conditionalFormatting sqref="K188:K189">
    <cfRule type="cellIs" dxfId="764" priority="763" stopIfTrue="1" operator="between">
      <formula>$L$2</formula>
      <formula>$L$2</formula>
    </cfRule>
    <cfRule type="cellIs" dxfId="763" priority="764" stopIfTrue="1" operator="between">
      <formula>$L$3</formula>
      <formula>$L$3</formula>
    </cfRule>
    <cfRule type="cellIs" dxfId="762" priority="765" stopIfTrue="1" operator="between">
      <formula>$L$4</formula>
      <formula>$L$4</formula>
    </cfRule>
  </conditionalFormatting>
  <conditionalFormatting sqref="K186:K187">
    <cfRule type="cellIs" dxfId="761" priority="760" stopIfTrue="1" operator="between">
      <formula>$L$2</formula>
      <formula>$L$2</formula>
    </cfRule>
    <cfRule type="cellIs" dxfId="760" priority="761" stopIfTrue="1" operator="between">
      <formula>$L$3</formula>
      <formula>$L$3</formula>
    </cfRule>
    <cfRule type="cellIs" dxfId="759" priority="762" stopIfTrue="1" operator="between">
      <formula>$L$4</formula>
      <formula>$L$4</formula>
    </cfRule>
  </conditionalFormatting>
  <conditionalFormatting sqref="K184:K185">
    <cfRule type="cellIs" dxfId="758" priority="757" stopIfTrue="1" operator="between">
      <formula>$L$2</formula>
      <formula>$L$2</formula>
    </cfRule>
    <cfRule type="cellIs" dxfId="757" priority="758" stopIfTrue="1" operator="between">
      <formula>$L$3</formula>
      <formula>$L$3</formula>
    </cfRule>
    <cfRule type="cellIs" dxfId="756" priority="759" stopIfTrue="1" operator="between">
      <formula>$L$4</formula>
      <formula>$L$4</formula>
    </cfRule>
  </conditionalFormatting>
  <conditionalFormatting sqref="K190:K191">
    <cfRule type="cellIs" dxfId="755" priority="754" stopIfTrue="1" operator="between">
      <formula>$L$2</formula>
      <formula>$L$2</formula>
    </cfRule>
    <cfRule type="cellIs" dxfId="754" priority="755" stopIfTrue="1" operator="between">
      <formula>$L$3</formula>
      <formula>$L$3</formula>
    </cfRule>
    <cfRule type="cellIs" dxfId="753" priority="756" stopIfTrue="1" operator="between">
      <formula>$L$4</formula>
      <formula>$L$4</formula>
    </cfRule>
  </conditionalFormatting>
  <conditionalFormatting sqref="K192:K193">
    <cfRule type="cellIs" dxfId="752" priority="751" stopIfTrue="1" operator="between">
      <formula>$L$2</formula>
      <formula>$L$2</formula>
    </cfRule>
    <cfRule type="cellIs" dxfId="751" priority="752" stopIfTrue="1" operator="between">
      <formula>$L$3</formula>
      <formula>$L$3</formula>
    </cfRule>
    <cfRule type="cellIs" dxfId="750" priority="753" stopIfTrue="1" operator="between">
      <formula>$L$4</formula>
      <formula>$L$4</formula>
    </cfRule>
  </conditionalFormatting>
  <conditionalFormatting sqref="K194:K195">
    <cfRule type="cellIs" dxfId="749" priority="748" stopIfTrue="1" operator="between">
      <formula>$L$2</formula>
      <formula>$L$2</formula>
    </cfRule>
    <cfRule type="cellIs" dxfId="748" priority="749" stopIfTrue="1" operator="between">
      <formula>$L$3</formula>
      <formula>$L$3</formula>
    </cfRule>
    <cfRule type="cellIs" dxfId="747" priority="750" stopIfTrue="1" operator="between">
      <formula>$L$4</formula>
      <formula>$L$4</formula>
    </cfRule>
  </conditionalFormatting>
  <conditionalFormatting sqref="K196:K197">
    <cfRule type="cellIs" dxfId="746" priority="745" stopIfTrue="1" operator="between">
      <formula>$L$2</formula>
      <formula>$L$2</formula>
    </cfRule>
    <cfRule type="cellIs" dxfId="745" priority="746" stopIfTrue="1" operator="between">
      <formula>$L$3</formula>
      <formula>$L$3</formula>
    </cfRule>
    <cfRule type="cellIs" dxfId="744" priority="747" stopIfTrue="1" operator="between">
      <formula>$L$4</formula>
      <formula>$L$4</formula>
    </cfRule>
  </conditionalFormatting>
  <conditionalFormatting sqref="K198:K199">
    <cfRule type="cellIs" dxfId="743" priority="742" stopIfTrue="1" operator="between">
      <formula>$L$2</formula>
      <formula>$L$2</formula>
    </cfRule>
    <cfRule type="cellIs" dxfId="742" priority="743" stopIfTrue="1" operator="between">
      <formula>$L$3</formula>
      <formula>$L$3</formula>
    </cfRule>
    <cfRule type="cellIs" dxfId="741" priority="744" stopIfTrue="1" operator="between">
      <formula>$L$4</formula>
      <formula>$L$4</formula>
    </cfRule>
  </conditionalFormatting>
  <conditionalFormatting sqref="K200:K201">
    <cfRule type="cellIs" dxfId="740" priority="739" stopIfTrue="1" operator="between">
      <formula>$L$2</formula>
      <formula>$L$2</formula>
    </cfRule>
    <cfRule type="cellIs" dxfId="739" priority="740" stopIfTrue="1" operator="between">
      <formula>$L$3</formula>
      <formula>$L$3</formula>
    </cfRule>
    <cfRule type="cellIs" dxfId="738" priority="741" stopIfTrue="1" operator="between">
      <formula>$L$4</formula>
      <formula>$L$4</formula>
    </cfRule>
  </conditionalFormatting>
  <conditionalFormatting sqref="K202:K203">
    <cfRule type="cellIs" dxfId="737" priority="736" stopIfTrue="1" operator="between">
      <formula>$L$2</formula>
      <formula>$L$2</formula>
    </cfRule>
    <cfRule type="cellIs" dxfId="736" priority="737" stopIfTrue="1" operator="between">
      <formula>$L$3</formula>
      <formula>$L$3</formula>
    </cfRule>
    <cfRule type="cellIs" dxfId="735" priority="738" stopIfTrue="1" operator="between">
      <formula>$L$4</formula>
      <formula>$L$4</formula>
    </cfRule>
  </conditionalFormatting>
  <conditionalFormatting sqref="K204:K205">
    <cfRule type="cellIs" dxfId="734" priority="733" stopIfTrue="1" operator="between">
      <formula>$L$2</formula>
      <formula>$L$2</formula>
    </cfRule>
    <cfRule type="cellIs" dxfId="733" priority="734" stopIfTrue="1" operator="between">
      <formula>$L$3</formula>
      <formula>$L$3</formula>
    </cfRule>
    <cfRule type="cellIs" dxfId="732" priority="735" stopIfTrue="1" operator="between">
      <formula>$L$4</formula>
      <formula>$L$4</formula>
    </cfRule>
  </conditionalFormatting>
  <conditionalFormatting sqref="K206:K207">
    <cfRule type="cellIs" dxfId="731" priority="730" stopIfTrue="1" operator="between">
      <formula>$L$2</formula>
      <formula>$L$2</formula>
    </cfRule>
    <cfRule type="cellIs" dxfId="730" priority="731" stopIfTrue="1" operator="between">
      <formula>$L$3</formula>
      <formula>$L$3</formula>
    </cfRule>
    <cfRule type="cellIs" dxfId="729" priority="732" stopIfTrue="1" operator="between">
      <formula>$L$4</formula>
      <formula>$L$4</formula>
    </cfRule>
  </conditionalFormatting>
  <conditionalFormatting sqref="K208:K209">
    <cfRule type="cellIs" dxfId="728" priority="727" stopIfTrue="1" operator="between">
      <formula>$L$2</formula>
      <formula>$L$2</formula>
    </cfRule>
    <cfRule type="cellIs" dxfId="727" priority="728" stopIfTrue="1" operator="between">
      <formula>$L$3</formula>
      <formula>$L$3</formula>
    </cfRule>
    <cfRule type="cellIs" dxfId="726" priority="729" stopIfTrue="1" operator="between">
      <formula>$L$4</formula>
      <formula>$L$4</formula>
    </cfRule>
  </conditionalFormatting>
  <conditionalFormatting sqref="K210:K211">
    <cfRule type="cellIs" dxfId="725" priority="724" stopIfTrue="1" operator="between">
      <formula>$L$2</formula>
      <formula>$L$2</formula>
    </cfRule>
    <cfRule type="cellIs" dxfId="724" priority="725" stopIfTrue="1" operator="between">
      <formula>$L$3</formula>
      <formula>$L$3</formula>
    </cfRule>
    <cfRule type="cellIs" dxfId="723" priority="726" stopIfTrue="1" operator="between">
      <formula>$L$4</formula>
      <formula>$L$4</formula>
    </cfRule>
  </conditionalFormatting>
  <conditionalFormatting sqref="K212:K213">
    <cfRule type="cellIs" dxfId="722" priority="721" stopIfTrue="1" operator="between">
      <formula>$L$2</formula>
      <formula>$L$2</formula>
    </cfRule>
    <cfRule type="cellIs" dxfId="721" priority="722" stopIfTrue="1" operator="between">
      <formula>$L$3</formula>
      <formula>$L$3</formula>
    </cfRule>
    <cfRule type="cellIs" dxfId="720" priority="723" stopIfTrue="1" operator="between">
      <formula>$L$4</formula>
      <formula>$L$4</formula>
    </cfRule>
  </conditionalFormatting>
  <conditionalFormatting sqref="K214:K215">
    <cfRule type="cellIs" dxfId="719" priority="718" stopIfTrue="1" operator="between">
      <formula>$L$2</formula>
      <formula>$L$2</formula>
    </cfRule>
    <cfRule type="cellIs" dxfId="718" priority="719" stopIfTrue="1" operator="between">
      <formula>$L$3</formula>
      <formula>$L$3</formula>
    </cfRule>
    <cfRule type="cellIs" dxfId="717" priority="720" stopIfTrue="1" operator="between">
      <formula>$L$4</formula>
      <formula>$L$4</formula>
    </cfRule>
  </conditionalFormatting>
  <conditionalFormatting sqref="K222:K223">
    <cfRule type="cellIs" dxfId="716" priority="715" stopIfTrue="1" operator="between">
      <formula>$L$2</formula>
      <formula>$L$2</formula>
    </cfRule>
    <cfRule type="cellIs" dxfId="715" priority="716" stopIfTrue="1" operator="between">
      <formula>$L$3</formula>
      <formula>$L$3</formula>
    </cfRule>
    <cfRule type="cellIs" dxfId="714" priority="717" stopIfTrue="1" operator="between">
      <formula>$L$4</formula>
      <formula>$L$4</formula>
    </cfRule>
  </conditionalFormatting>
  <conditionalFormatting sqref="K220:K221">
    <cfRule type="cellIs" dxfId="713" priority="712" stopIfTrue="1" operator="between">
      <formula>$L$2</formula>
      <formula>$L$2</formula>
    </cfRule>
    <cfRule type="cellIs" dxfId="712" priority="713" stopIfTrue="1" operator="between">
      <formula>$L$3</formula>
      <formula>$L$3</formula>
    </cfRule>
    <cfRule type="cellIs" dxfId="711" priority="714" stopIfTrue="1" operator="between">
      <formula>$L$4</formula>
      <formula>$L$4</formula>
    </cfRule>
  </conditionalFormatting>
  <conditionalFormatting sqref="K218:K219">
    <cfRule type="cellIs" dxfId="710" priority="709" stopIfTrue="1" operator="between">
      <formula>$L$2</formula>
      <formula>$L$2</formula>
    </cfRule>
    <cfRule type="cellIs" dxfId="709" priority="710" stopIfTrue="1" operator="between">
      <formula>$L$3</formula>
      <formula>$L$3</formula>
    </cfRule>
    <cfRule type="cellIs" dxfId="708" priority="711" stopIfTrue="1" operator="between">
      <formula>$L$4</formula>
      <formula>$L$4</formula>
    </cfRule>
  </conditionalFormatting>
  <conditionalFormatting sqref="K226:K227">
    <cfRule type="cellIs" dxfId="707" priority="706" stopIfTrue="1" operator="between">
      <formula>$L$2</formula>
      <formula>$L$2</formula>
    </cfRule>
    <cfRule type="cellIs" dxfId="706" priority="707" stopIfTrue="1" operator="between">
      <formula>$L$3</formula>
      <formula>$L$3</formula>
    </cfRule>
    <cfRule type="cellIs" dxfId="705" priority="708" stopIfTrue="1" operator="between">
      <formula>$L$4</formula>
      <formula>$L$4</formula>
    </cfRule>
  </conditionalFormatting>
  <conditionalFormatting sqref="K228:K229">
    <cfRule type="cellIs" dxfId="704" priority="703" stopIfTrue="1" operator="between">
      <formula>$L$2</formula>
      <formula>$L$2</formula>
    </cfRule>
    <cfRule type="cellIs" dxfId="703" priority="704" stopIfTrue="1" operator="between">
      <formula>$L$3</formula>
      <formula>$L$3</formula>
    </cfRule>
    <cfRule type="cellIs" dxfId="702" priority="705" stopIfTrue="1" operator="between">
      <formula>$L$4</formula>
      <formula>$L$4</formula>
    </cfRule>
  </conditionalFormatting>
  <conditionalFormatting sqref="K230:K231">
    <cfRule type="cellIs" dxfId="701" priority="700" stopIfTrue="1" operator="between">
      <formula>$L$2</formula>
      <formula>$L$2</formula>
    </cfRule>
    <cfRule type="cellIs" dxfId="700" priority="701" stopIfTrue="1" operator="between">
      <formula>$L$3</formula>
      <formula>$L$3</formula>
    </cfRule>
    <cfRule type="cellIs" dxfId="699" priority="702" stopIfTrue="1" operator="between">
      <formula>$L$4</formula>
      <formula>$L$4</formula>
    </cfRule>
  </conditionalFormatting>
  <conditionalFormatting sqref="K234:K235">
    <cfRule type="cellIs" dxfId="698" priority="697" stopIfTrue="1" operator="between">
      <formula>$L$2</formula>
      <formula>$L$2</formula>
    </cfRule>
    <cfRule type="cellIs" dxfId="697" priority="698" stopIfTrue="1" operator="between">
      <formula>$L$3</formula>
      <formula>$L$3</formula>
    </cfRule>
    <cfRule type="cellIs" dxfId="696" priority="699" stopIfTrue="1" operator="between">
      <formula>$L$4</formula>
      <formula>$L$4</formula>
    </cfRule>
  </conditionalFormatting>
  <conditionalFormatting sqref="K236:K237">
    <cfRule type="cellIs" dxfId="695" priority="694" stopIfTrue="1" operator="between">
      <formula>$L$2</formula>
      <formula>$L$2</formula>
    </cfRule>
    <cfRule type="cellIs" dxfId="694" priority="695" stopIfTrue="1" operator="between">
      <formula>$L$3</formula>
      <formula>$L$3</formula>
    </cfRule>
    <cfRule type="cellIs" dxfId="693" priority="696" stopIfTrue="1" operator="between">
      <formula>$L$4</formula>
      <formula>$L$4</formula>
    </cfRule>
  </conditionalFormatting>
  <conditionalFormatting sqref="K238:K239">
    <cfRule type="cellIs" dxfId="692" priority="691" stopIfTrue="1" operator="between">
      <formula>$L$2</formula>
      <formula>$L$2</formula>
    </cfRule>
    <cfRule type="cellIs" dxfId="691" priority="692" stopIfTrue="1" operator="between">
      <formula>$L$3</formula>
      <formula>$L$3</formula>
    </cfRule>
    <cfRule type="cellIs" dxfId="690" priority="693" stopIfTrue="1" operator="between">
      <formula>$L$4</formula>
      <formula>$L$4</formula>
    </cfRule>
  </conditionalFormatting>
  <conditionalFormatting sqref="K240:K241">
    <cfRule type="cellIs" dxfId="689" priority="688" stopIfTrue="1" operator="between">
      <formula>$L$2</formula>
      <formula>$L$2</formula>
    </cfRule>
    <cfRule type="cellIs" dxfId="688" priority="689" stopIfTrue="1" operator="between">
      <formula>$L$3</formula>
      <formula>$L$3</formula>
    </cfRule>
    <cfRule type="cellIs" dxfId="687" priority="690" stopIfTrue="1" operator="between">
      <formula>$L$4</formula>
      <formula>$L$4</formula>
    </cfRule>
  </conditionalFormatting>
  <conditionalFormatting sqref="K232:K233">
    <cfRule type="cellIs" dxfId="686" priority="685" stopIfTrue="1" operator="between">
      <formula>$L$2</formula>
      <formula>$L$2</formula>
    </cfRule>
    <cfRule type="cellIs" dxfId="685" priority="686" stopIfTrue="1" operator="between">
      <formula>$L$3</formula>
      <formula>$L$3</formula>
    </cfRule>
    <cfRule type="cellIs" dxfId="684" priority="687" stopIfTrue="1" operator="between">
      <formula>$L$4</formula>
      <formula>$L$4</formula>
    </cfRule>
  </conditionalFormatting>
  <conditionalFormatting sqref="K242:K243">
    <cfRule type="cellIs" dxfId="683" priority="682" stopIfTrue="1" operator="between">
      <formula>$L$2</formula>
      <formula>$L$2</formula>
    </cfRule>
    <cfRule type="cellIs" dxfId="682" priority="683" stopIfTrue="1" operator="between">
      <formula>$L$3</formula>
      <formula>$L$3</formula>
    </cfRule>
    <cfRule type="cellIs" dxfId="681" priority="684" stopIfTrue="1" operator="between">
      <formula>$L$4</formula>
      <formula>$L$4</formula>
    </cfRule>
  </conditionalFormatting>
  <conditionalFormatting sqref="K244:K245">
    <cfRule type="cellIs" dxfId="680" priority="679" stopIfTrue="1" operator="between">
      <formula>$L$2</formula>
      <formula>$L$2</formula>
    </cfRule>
    <cfRule type="cellIs" dxfId="679" priority="680" stopIfTrue="1" operator="between">
      <formula>$L$3</formula>
      <formula>$L$3</formula>
    </cfRule>
    <cfRule type="cellIs" dxfId="678" priority="681" stopIfTrue="1" operator="between">
      <formula>$L$4</formula>
      <formula>$L$4</formula>
    </cfRule>
  </conditionalFormatting>
  <conditionalFormatting sqref="K246:K247">
    <cfRule type="cellIs" dxfId="677" priority="676" stopIfTrue="1" operator="between">
      <formula>$L$2</formula>
      <formula>$L$2</formula>
    </cfRule>
    <cfRule type="cellIs" dxfId="676" priority="677" stopIfTrue="1" operator="between">
      <formula>$L$3</formula>
      <formula>$L$3</formula>
    </cfRule>
    <cfRule type="cellIs" dxfId="675" priority="678" stopIfTrue="1" operator="between">
      <formula>$L$4</formula>
      <formula>$L$4</formula>
    </cfRule>
  </conditionalFormatting>
  <conditionalFormatting sqref="K248:K249">
    <cfRule type="cellIs" dxfId="674" priority="673" stopIfTrue="1" operator="between">
      <formula>$L$2</formula>
      <formula>$L$2</formula>
    </cfRule>
    <cfRule type="cellIs" dxfId="673" priority="674" stopIfTrue="1" operator="between">
      <formula>$L$3</formula>
      <formula>$L$3</formula>
    </cfRule>
    <cfRule type="cellIs" dxfId="672" priority="675" stopIfTrue="1" operator="between">
      <formula>$L$4</formula>
      <formula>$L$4</formula>
    </cfRule>
  </conditionalFormatting>
  <conditionalFormatting sqref="K250:K251">
    <cfRule type="cellIs" dxfId="671" priority="670" stopIfTrue="1" operator="between">
      <formula>$L$2</formula>
      <formula>$L$2</formula>
    </cfRule>
    <cfRule type="cellIs" dxfId="670" priority="671" stopIfTrue="1" operator="between">
      <formula>$L$3</formula>
      <formula>$L$3</formula>
    </cfRule>
    <cfRule type="cellIs" dxfId="669" priority="672" stopIfTrue="1" operator="between">
      <formula>$L$4</formula>
      <formula>$L$4</formula>
    </cfRule>
  </conditionalFormatting>
  <conditionalFormatting sqref="K252:K253">
    <cfRule type="cellIs" dxfId="668" priority="667" stopIfTrue="1" operator="between">
      <formula>$L$2</formula>
      <formula>$L$2</formula>
    </cfRule>
    <cfRule type="cellIs" dxfId="667" priority="668" stopIfTrue="1" operator="between">
      <formula>$L$3</formula>
      <formula>$L$3</formula>
    </cfRule>
    <cfRule type="cellIs" dxfId="666" priority="669" stopIfTrue="1" operator="between">
      <formula>$L$4</formula>
      <formula>$L$4</formula>
    </cfRule>
  </conditionalFormatting>
  <conditionalFormatting sqref="K254:K255">
    <cfRule type="cellIs" dxfId="665" priority="664" stopIfTrue="1" operator="between">
      <formula>$L$2</formula>
      <formula>$L$2</formula>
    </cfRule>
    <cfRule type="cellIs" dxfId="664" priority="665" stopIfTrue="1" operator="between">
      <formula>$L$3</formula>
      <formula>$L$3</formula>
    </cfRule>
    <cfRule type="cellIs" dxfId="663" priority="666" stopIfTrue="1" operator="between">
      <formula>$L$4</formula>
      <formula>$L$4</formula>
    </cfRule>
  </conditionalFormatting>
  <conditionalFormatting sqref="K256:K257">
    <cfRule type="cellIs" dxfId="662" priority="661" stopIfTrue="1" operator="between">
      <formula>$L$2</formula>
      <formula>$L$2</formula>
    </cfRule>
    <cfRule type="cellIs" dxfId="661" priority="662" stopIfTrue="1" operator="between">
      <formula>$L$3</formula>
      <formula>$L$3</formula>
    </cfRule>
    <cfRule type="cellIs" dxfId="660" priority="663" stopIfTrue="1" operator="between">
      <formula>$L$4</formula>
      <formula>$L$4</formula>
    </cfRule>
  </conditionalFormatting>
  <conditionalFormatting sqref="K258:K259">
    <cfRule type="cellIs" dxfId="659" priority="658" stopIfTrue="1" operator="between">
      <formula>$L$2</formula>
      <formula>$L$2</formula>
    </cfRule>
    <cfRule type="cellIs" dxfId="658" priority="659" stopIfTrue="1" operator="between">
      <formula>$L$3</formula>
      <formula>$L$3</formula>
    </cfRule>
    <cfRule type="cellIs" dxfId="657" priority="660" stopIfTrue="1" operator="between">
      <formula>$L$4</formula>
      <formula>$L$4</formula>
    </cfRule>
  </conditionalFormatting>
  <conditionalFormatting sqref="K264:K265">
    <cfRule type="cellIs" dxfId="656" priority="655" stopIfTrue="1" operator="between">
      <formula>$L$2</formula>
      <formula>$L$2</formula>
    </cfRule>
    <cfRule type="cellIs" dxfId="655" priority="656" stopIfTrue="1" operator="between">
      <formula>$L$3</formula>
      <formula>$L$3</formula>
    </cfRule>
    <cfRule type="cellIs" dxfId="654" priority="657" stopIfTrue="1" operator="between">
      <formula>$L$4</formula>
      <formula>$L$4</formula>
    </cfRule>
  </conditionalFormatting>
  <conditionalFormatting sqref="K266:K267">
    <cfRule type="cellIs" dxfId="653" priority="652" stopIfTrue="1" operator="between">
      <formula>$L$2</formula>
      <formula>$L$2</formula>
    </cfRule>
    <cfRule type="cellIs" dxfId="652" priority="653" stopIfTrue="1" operator="between">
      <formula>$L$3</formula>
      <formula>$L$3</formula>
    </cfRule>
    <cfRule type="cellIs" dxfId="651" priority="654" stopIfTrue="1" operator="between">
      <formula>$L$4</formula>
      <formula>$L$4</formula>
    </cfRule>
  </conditionalFormatting>
  <conditionalFormatting sqref="K268:K269">
    <cfRule type="cellIs" dxfId="650" priority="649" stopIfTrue="1" operator="between">
      <formula>$L$2</formula>
      <formula>$L$2</formula>
    </cfRule>
    <cfRule type="cellIs" dxfId="649" priority="650" stopIfTrue="1" operator="between">
      <formula>$L$3</formula>
      <formula>$L$3</formula>
    </cfRule>
    <cfRule type="cellIs" dxfId="648" priority="651" stopIfTrue="1" operator="between">
      <formula>$L$4</formula>
      <formula>$L$4</formula>
    </cfRule>
  </conditionalFormatting>
  <conditionalFormatting sqref="K270:K271">
    <cfRule type="cellIs" dxfId="647" priority="646" stopIfTrue="1" operator="between">
      <formula>$L$2</formula>
      <formula>$L$2</formula>
    </cfRule>
    <cfRule type="cellIs" dxfId="646" priority="647" stopIfTrue="1" operator="between">
      <formula>$L$3</formula>
      <formula>$L$3</formula>
    </cfRule>
    <cfRule type="cellIs" dxfId="645" priority="648" stopIfTrue="1" operator="between">
      <formula>$L$4</formula>
      <formula>$L$4</formula>
    </cfRule>
  </conditionalFormatting>
  <conditionalFormatting sqref="K272:K273">
    <cfRule type="cellIs" dxfId="644" priority="643" stopIfTrue="1" operator="between">
      <formula>$L$2</formula>
      <formula>$L$2</formula>
    </cfRule>
    <cfRule type="cellIs" dxfId="643" priority="644" stopIfTrue="1" operator="between">
      <formula>$L$3</formula>
      <formula>$L$3</formula>
    </cfRule>
    <cfRule type="cellIs" dxfId="642" priority="645" stopIfTrue="1" operator="between">
      <formula>$L$4</formula>
      <formula>$L$4</formula>
    </cfRule>
  </conditionalFormatting>
  <conditionalFormatting sqref="K274:K275">
    <cfRule type="cellIs" dxfId="641" priority="640" stopIfTrue="1" operator="between">
      <formula>$L$2</formula>
      <formula>$L$2</formula>
    </cfRule>
    <cfRule type="cellIs" dxfId="640" priority="641" stopIfTrue="1" operator="between">
      <formula>$L$3</formula>
      <formula>$L$3</formula>
    </cfRule>
    <cfRule type="cellIs" dxfId="639" priority="642" stopIfTrue="1" operator="between">
      <formula>$L$4</formula>
      <formula>$L$4</formula>
    </cfRule>
  </conditionalFormatting>
  <conditionalFormatting sqref="K276:K277">
    <cfRule type="cellIs" dxfId="638" priority="637" stopIfTrue="1" operator="between">
      <formula>$L$2</formula>
      <formula>$L$2</formula>
    </cfRule>
    <cfRule type="cellIs" dxfId="637" priority="638" stopIfTrue="1" operator="between">
      <formula>$L$3</formula>
      <formula>$L$3</formula>
    </cfRule>
    <cfRule type="cellIs" dxfId="636" priority="639" stopIfTrue="1" operator="between">
      <formula>$L$4</formula>
      <formula>$L$4</formula>
    </cfRule>
  </conditionalFormatting>
  <conditionalFormatting sqref="K278:K279">
    <cfRule type="cellIs" dxfId="635" priority="634" stopIfTrue="1" operator="between">
      <formula>$L$2</formula>
      <formula>$L$2</formula>
    </cfRule>
    <cfRule type="cellIs" dxfId="634" priority="635" stopIfTrue="1" operator="between">
      <formula>$L$3</formula>
      <formula>$L$3</formula>
    </cfRule>
    <cfRule type="cellIs" dxfId="633" priority="636" stopIfTrue="1" operator="between">
      <formula>$L$4</formula>
      <formula>$L$4</formula>
    </cfRule>
  </conditionalFormatting>
  <conditionalFormatting sqref="K280:K281">
    <cfRule type="cellIs" dxfId="632" priority="631" stopIfTrue="1" operator="between">
      <formula>$L$2</formula>
      <formula>$L$2</formula>
    </cfRule>
    <cfRule type="cellIs" dxfId="631" priority="632" stopIfTrue="1" operator="between">
      <formula>$L$3</formula>
      <formula>$L$3</formula>
    </cfRule>
    <cfRule type="cellIs" dxfId="630" priority="633" stopIfTrue="1" operator="between">
      <formula>$L$4</formula>
      <formula>$L$4</formula>
    </cfRule>
  </conditionalFormatting>
  <conditionalFormatting sqref="K282:K283">
    <cfRule type="cellIs" dxfId="629" priority="628" stopIfTrue="1" operator="between">
      <formula>$L$2</formula>
      <formula>$L$2</formula>
    </cfRule>
    <cfRule type="cellIs" dxfId="628" priority="629" stopIfTrue="1" operator="between">
      <formula>$L$3</formula>
      <formula>$L$3</formula>
    </cfRule>
    <cfRule type="cellIs" dxfId="627" priority="630" stopIfTrue="1" operator="between">
      <formula>$L$4</formula>
      <formula>$L$4</formula>
    </cfRule>
  </conditionalFormatting>
  <conditionalFormatting sqref="K284:K285">
    <cfRule type="cellIs" dxfId="626" priority="625" stopIfTrue="1" operator="between">
      <formula>$L$2</formula>
      <formula>$L$2</formula>
    </cfRule>
    <cfRule type="cellIs" dxfId="625" priority="626" stopIfTrue="1" operator="between">
      <formula>$L$3</formula>
      <formula>$L$3</formula>
    </cfRule>
    <cfRule type="cellIs" dxfId="624" priority="627" stopIfTrue="1" operator="between">
      <formula>$L$4</formula>
      <formula>$L$4</formula>
    </cfRule>
  </conditionalFormatting>
  <conditionalFormatting sqref="K286:K287">
    <cfRule type="cellIs" dxfId="623" priority="622" stopIfTrue="1" operator="between">
      <formula>$L$2</formula>
      <formula>$L$2</formula>
    </cfRule>
    <cfRule type="cellIs" dxfId="622" priority="623" stopIfTrue="1" operator="between">
      <formula>$L$3</formula>
      <formula>$L$3</formula>
    </cfRule>
    <cfRule type="cellIs" dxfId="621" priority="624" stopIfTrue="1" operator="between">
      <formula>$L$4</formula>
      <formula>$L$4</formula>
    </cfRule>
  </conditionalFormatting>
  <conditionalFormatting sqref="K288:K289">
    <cfRule type="cellIs" dxfId="620" priority="619" stopIfTrue="1" operator="between">
      <formula>$L$2</formula>
      <formula>$L$2</formula>
    </cfRule>
    <cfRule type="cellIs" dxfId="619" priority="620" stopIfTrue="1" operator="between">
      <formula>$L$3</formula>
      <formula>$L$3</formula>
    </cfRule>
    <cfRule type="cellIs" dxfId="618" priority="621" stopIfTrue="1" operator="between">
      <formula>$L$4</formula>
      <formula>$L$4</formula>
    </cfRule>
  </conditionalFormatting>
  <conditionalFormatting sqref="K290:K291">
    <cfRule type="cellIs" dxfId="617" priority="616" stopIfTrue="1" operator="between">
      <formula>$L$2</formula>
      <formula>$L$2</formula>
    </cfRule>
    <cfRule type="cellIs" dxfId="616" priority="617" stopIfTrue="1" operator="between">
      <formula>$L$3</formula>
      <formula>$L$3</formula>
    </cfRule>
    <cfRule type="cellIs" dxfId="615" priority="618" stopIfTrue="1" operator="between">
      <formula>$L$4</formula>
      <formula>$L$4</formula>
    </cfRule>
  </conditionalFormatting>
  <conditionalFormatting sqref="K292:K293">
    <cfRule type="cellIs" dxfId="614" priority="613" stopIfTrue="1" operator="between">
      <formula>$L$2</formula>
      <formula>$L$2</formula>
    </cfRule>
    <cfRule type="cellIs" dxfId="613" priority="614" stopIfTrue="1" operator="between">
      <formula>$L$3</formula>
      <formula>$L$3</formula>
    </cfRule>
    <cfRule type="cellIs" dxfId="612" priority="615" stopIfTrue="1" operator="between">
      <formula>$L$4</formula>
      <formula>$L$4</formula>
    </cfRule>
  </conditionalFormatting>
  <conditionalFormatting sqref="K294:K295">
    <cfRule type="cellIs" dxfId="611" priority="610" stopIfTrue="1" operator="between">
      <formula>$L$2</formula>
      <formula>$L$2</formula>
    </cfRule>
    <cfRule type="cellIs" dxfId="610" priority="611" stopIfTrue="1" operator="between">
      <formula>$L$3</formula>
      <formula>$L$3</formula>
    </cfRule>
    <cfRule type="cellIs" dxfId="609" priority="612" stopIfTrue="1" operator="between">
      <formula>$L$4</formula>
      <formula>$L$4</formula>
    </cfRule>
  </conditionalFormatting>
  <conditionalFormatting sqref="K296:K297">
    <cfRule type="cellIs" dxfId="608" priority="607" stopIfTrue="1" operator="between">
      <formula>$L$2</formula>
      <formula>$L$2</formula>
    </cfRule>
    <cfRule type="cellIs" dxfId="607" priority="608" stopIfTrue="1" operator="between">
      <formula>$L$3</formula>
      <formula>$L$3</formula>
    </cfRule>
    <cfRule type="cellIs" dxfId="606" priority="609" stopIfTrue="1" operator="between">
      <formula>$L$4</formula>
      <formula>$L$4</formula>
    </cfRule>
  </conditionalFormatting>
  <conditionalFormatting sqref="K298:K299">
    <cfRule type="cellIs" dxfId="605" priority="604" stopIfTrue="1" operator="between">
      <formula>$L$2</formula>
      <formula>$L$2</formula>
    </cfRule>
    <cfRule type="cellIs" dxfId="604" priority="605" stopIfTrue="1" operator="between">
      <formula>$L$3</formula>
      <formula>$L$3</formula>
    </cfRule>
    <cfRule type="cellIs" dxfId="603" priority="606" stopIfTrue="1" operator="between">
      <formula>$L$4</formula>
      <formula>$L$4</formula>
    </cfRule>
  </conditionalFormatting>
  <conditionalFormatting sqref="K300:K301">
    <cfRule type="cellIs" dxfId="602" priority="601" stopIfTrue="1" operator="between">
      <formula>$L$2</formula>
      <formula>$L$2</formula>
    </cfRule>
    <cfRule type="cellIs" dxfId="601" priority="602" stopIfTrue="1" operator="between">
      <formula>$L$3</formula>
      <formula>$L$3</formula>
    </cfRule>
    <cfRule type="cellIs" dxfId="600" priority="603" stopIfTrue="1" operator="between">
      <formula>$L$4</formula>
      <formula>$L$4</formula>
    </cfRule>
  </conditionalFormatting>
  <conditionalFormatting sqref="K302:K303">
    <cfRule type="cellIs" dxfId="599" priority="598" stopIfTrue="1" operator="between">
      <formula>$L$2</formula>
      <formula>$L$2</formula>
    </cfRule>
    <cfRule type="cellIs" dxfId="598" priority="599" stopIfTrue="1" operator="between">
      <formula>$L$3</formula>
      <formula>$L$3</formula>
    </cfRule>
    <cfRule type="cellIs" dxfId="597" priority="600" stopIfTrue="1" operator="between">
      <formula>$L$4</formula>
      <formula>$L$4</formula>
    </cfRule>
  </conditionalFormatting>
  <conditionalFormatting sqref="K304:K305">
    <cfRule type="cellIs" dxfId="596" priority="595" stopIfTrue="1" operator="between">
      <formula>$L$2</formula>
      <formula>$L$2</formula>
    </cfRule>
    <cfRule type="cellIs" dxfId="595" priority="596" stopIfTrue="1" operator="between">
      <formula>$L$3</formula>
      <formula>$L$3</formula>
    </cfRule>
    <cfRule type="cellIs" dxfId="594" priority="597" stopIfTrue="1" operator="between">
      <formula>$L$4</formula>
      <formula>$L$4</formula>
    </cfRule>
  </conditionalFormatting>
  <conditionalFormatting sqref="K306:K307">
    <cfRule type="cellIs" dxfId="593" priority="592" stopIfTrue="1" operator="between">
      <formula>$L$2</formula>
      <formula>$L$2</formula>
    </cfRule>
    <cfRule type="cellIs" dxfId="592" priority="593" stopIfTrue="1" operator="between">
      <formula>$L$3</formula>
      <formula>$L$3</formula>
    </cfRule>
    <cfRule type="cellIs" dxfId="591" priority="594" stopIfTrue="1" operator="between">
      <formula>$L$4</formula>
      <formula>$L$4</formula>
    </cfRule>
  </conditionalFormatting>
  <conditionalFormatting sqref="K308:K309">
    <cfRule type="cellIs" dxfId="590" priority="589" stopIfTrue="1" operator="between">
      <formula>$L$2</formula>
      <formula>$L$2</formula>
    </cfRule>
    <cfRule type="cellIs" dxfId="589" priority="590" stopIfTrue="1" operator="between">
      <formula>$L$3</formula>
      <formula>$L$3</formula>
    </cfRule>
    <cfRule type="cellIs" dxfId="588" priority="591" stopIfTrue="1" operator="between">
      <formula>$L$4</formula>
      <formula>$L$4</formula>
    </cfRule>
  </conditionalFormatting>
  <conditionalFormatting sqref="K310:K311">
    <cfRule type="cellIs" dxfId="587" priority="586" stopIfTrue="1" operator="between">
      <formula>$L$2</formula>
      <formula>$L$2</formula>
    </cfRule>
    <cfRule type="cellIs" dxfId="586" priority="587" stopIfTrue="1" operator="between">
      <formula>$L$3</formula>
      <formula>$L$3</formula>
    </cfRule>
    <cfRule type="cellIs" dxfId="585" priority="588" stopIfTrue="1" operator="between">
      <formula>$L$4</formula>
      <formula>$L$4</formula>
    </cfRule>
  </conditionalFormatting>
  <conditionalFormatting sqref="K318:K319">
    <cfRule type="cellIs" dxfId="584" priority="583" stopIfTrue="1" operator="between">
      <formula>$L$2</formula>
      <formula>$L$2</formula>
    </cfRule>
    <cfRule type="cellIs" dxfId="583" priority="584" stopIfTrue="1" operator="between">
      <formula>$L$3</formula>
      <formula>$L$3</formula>
    </cfRule>
    <cfRule type="cellIs" dxfId="582" priority="585" stopIfTrue="1" operator="between">
      <formula>$L$4</formula>
      <formula>$L$4</formula>
    </cfRule>
  </conditionalFormatting>
  <conditionalFormatting sqref="K316:K317">
    <cfRule type="cellIs" dxfId="581" priority="580" stopIfTrue="1" operator="between">
      <formula>$L$2</formula>
      <formula>$L$2</formula>
    </cfRule>
    <cfRule type="cellIs" dxfId="580" priority="581" stopIfTrue="1" operator="between">
      <formula>$L$3</formula>
      <formula>$L$3</formula>
    </cfRule>
    <cfRule type="cellIs" dxfId="579" priority="582" stopIfTrue="1" operator="between">
      <formula>$L$4</formula>
      <formula>$L$4</formula>
    </cfRule>
  </conditionalFormatting>
  <conditionalFormatting sqref="K314:K315">
    <cfRule type="cellIs" dxfId="578" priority="577" stopIfTrue="1" operator="between">
      <formula>$L$2</formula>
      <formula>$L$2</formula>
    </cfRule>
    <cfRule type="cellIs" dxfId="577" priority="578" stopIfTrue="1" operator="between">
      <formula>$L$3</formula>
      <formula>$L$3</formula>
    </cfRule>
    <cfRule type="cellIs" dxfId="576" priority="579" stopIfTrue="1" operator="between">
      <formula>$L$4</formula>
      <formula>$L$4</formula>
    </cfRule>
  </conditionalFormatting>
  <conditionalFormatting sqref="K312:K313">
    <cfRule type="cellIs" dxfId="575" priority="574" stopIfTrue="1" operator="between">
      <formula>$L$2</formula>
      <formula>$L$2</formula>
    </cfRule>
    <cfRule type="cellIs" dxfId="574" priority="575" stopIfTrue="1" operator="between">
      <formula>$L$3</formula>
      <formula>$L$3</formula>
    </cfRule>
    <cfRule type="cellIs" dxfId="573" priority="576" stopIfTrue="1" operator="between">
      <formula>$L$4</formula>
      <formula>$L$4</formula>
    </cfRule>
  </conditionalFormatting>
  <conditionalFormatting sqref="K320:K321">
    <cfRule type="cellIs" dxfId="572" priority="571" stopIfTrue="1" operator="between">
      <formula>$L$2</formula>
      <formula>$L$2</formula>
    </cfRule>
    <cfRule type="cellIs" dxfId="571" priority="572" stopIfTrue="1" operator="between">
      <formula>$L$3</formula>
      <formula>$L$3</formula>
    </cfRule>
    <cfRule type="cellIs" dxfId="570" priority="573" stopIfTrue="1" operator="between">
      <formula>$L$4</formula>
      <formula>$L$4</formula>
    </cfRule>
  </conditionalFormatting>
  <conditionalFormatting sqref="K322:K323">
    <cfRule type="cellIs" dxfId="569" priority="568" stopIfTrue="1" operator="between">
      <formula>$L$2</formula>
      <formula>$L$2</formula>
    </cfRule>
    <cfRule type="cellIs" dxfId="568" priority="569" stopIfTrue="1" operator="between">
      <formula>$L$3</formula>
      <formula>$L$3</formula>
    </cfRule>
    <cfRule type="cellIs" dxfId="567" priority="570" stopIfTrue="1" operator="between">
      <formula>$L$4</formula>
      <formula>$L$4</formula>
    </cfRule>
  </conditionalFormatting>
  <conditionalFormatting sqref="K324:K325">
    <cfRule type="cellIs" dxfId="566" priority="565" stopIfTrue="1" operator="between">
      <formula>$L$2</formula>
      <formula>$L$2</formula>
    </cfRule>
    <cfRule type="cellIs" dxfId="565" priority="566" stopIfTrue="1" operator="between">
      <formula>$L$3</formula>
      <formula>$L$3</formula>
    </cfRule>
    <cfRule type="cellIs" dxfId="564" priority="567" stopIfTrue="1" operator="between">
      <formula>$L$4</formula>
      <formula>$L$4</formula>
    </cfRule>
  </conditionalFormatting>
  <conditionalFormatting sqref="K326:K327">
    <cfRule type="cellIs" dxfId="563" priority="562" stopIfTrue="1" operator="between">
      <formula>$L$2</formula>
      <formula>$L$2</formula>
    </cfRule>
    <cfRule type="cellIs" dxfId="562" priority="563" stopIfTrue="1" operator="between">
      <formula>$L$3</formula>
      <formula>$L$3</formula>
    </cfRule>
    <cfRule type="cellIs" dxfId="561" priority="564" stopIfTrue="1" operator="between">
      <formula>$L$4</formula>
      <formula>$L$4</formula>
    </cfRule>
  </conditionalFormatting>
  <conditionalFormatting sqref="K328:K329">
    <cfRule type="cellIs" dxfId="560" priority="559" stopIfTrue="1" operator="between">
      <formula>$L$2</formula>
      <formula>$L$2</formula>
    </cfRule>
    <cfRule type="cellIs" dxfId="559" priority="560" stopIfTrue="1" operator="between">
      <formula>$L$3</formula>
      <formula>$L$3</formula>
    </cfRule>
    <cfRule type="cellIs" dxfId="558" priority="561" stopIfTrue="1" operator="between">
      <formula>$L$4</formula>
      <formula>$L$4</formula>
    </cfRule>
  </conditionalFormatting>
  <conditionalFormatting sqref="K330:K331">
    <cfRule type="cellIs" dxfId="557" priority="556" stopIfTrue="1" operator="between">
      <formula>$L$2</formula>
      <formula>$L$2</formula>
    </cfRule>
    <cfRule type="cellIs" dxfId="556" priority="557" stopIfTrue="1" operator="between">
      <formula>$L$3</formula>
      <formula>$L$3</formula>
    </cfRule>
    <cfRule type="cellIs" dxfId="555" priority="558" stopIfTrue="1" operator="between">
      <formula>$L$4</formula>
      <formula>$L$4</formula>
    </cfRule>
  </conditionalFormatting>
  <conditionalFormatting sqref="K332:K333">
    <cfRule type="cellIs" dxfId="554" priority="553" stopIfTrue="1" operator="between">
      <formula>$L$2</formula>
      <formula>$L$2</formula>
    </cfRule>
    <cfRule type="cellIs" dxfId="553" priority="554" stopIfTrue="1" operator="between">
      <formula>$L$3</formula>
      <formula>$L$3</formula>
    </cfRule>
    <cfRule type="cellIs" dxfId="552" priority="555" stopIfTrue="1" operator="between">
      <formula>$L$4</formula>
      <formula>$L$4</formula>
    </cfRule>
  </conditionalFormatting>
  <conditionalFormatting sqref="K334:K335">
    <cfRule type="cellIs" dxfId="551" priority="550" stopIfTrue="1" operator="between">
      <formula>$L$2</formula>
      <formula>$L$2</formula>
    </cfRule>
    <cfRule type="cellIs" dxfId="550" priority="551" stopIfTrue="1" operator="between">
      <formula>$L$3</formula>
      <formula>$L$3</formula>
    </cfRule>
    <cfRule type="cellIs" dxfId="549" priority="552" stopIfTrue="1" operator="between">
      <formula>$L$4</formula>
      <formula>$L$4</formula>
    </cfRule>
  </conditionalFormatting>
  <conditionalFormatting sqref="K336:K337">
    <cfRule type="cellIs" dxfId="548" priority="547" stopIfTrue="1" operator="between">
      <formula>$L$2</formula>
      <formula>$L$2</formula>
    </cfRule>
    <cfRule type="cellIs" dxfId="547" priority="548" stopIfTrue="1" operator="between">
      <formula>$L$3</formula>
      <formula>$L$3</formula>
    </cfRule>
    <cfRule type="cellIs" dxfId="546" priority="549" stopIfTrue="1" operator="between">
      <formula>$L$4</formula>
      <formula>$L$4</formula>
    </cfRule>
  </conditionalFormatting>
  <conditionalFormatting sqref="K338:K339">
    <cfRule type="cellIs" dxfId="545" priority="544" stopIfTrue="1" operator="between">
      <formula>$L$2</formula>
      <formula>$L$2</formula>
    </cfRule>
    <cfRule type="cellIs" dxfId="544" priority="545" stopIfTrue="1" operator="between">
      <formula>$L$3</formula>
      <formula>$L$3</formula>
    </cfRule>
    <cfRule type="cellIs" dxfId="543" priority="546" stopIfTrue="1" operator="between">
      <formula>$L$4</formula>
      <formula>$L$4</formula>
    </cfRule>
  </conditionalFormatting>
  <conditionalFormatting sqref="K340:K341">
    <cfRule type="cellIs" dxfId="542" priority="541" stopIfTrue="1" operator="between">
      <formula>$L$2</formula>
      <formula>$L$2</formula>
    </cfRule>
    <cfRule type="cellIs" dxfId="541" priority="542" stopIfTrue="1" operator="between">
      <formula>$L$3</formula>
      <formula>$L$3</formula>
    </cfRule>
    <cfRule type="cellIs" dxfId="540" priority="543" stopIfTrue="1" operator="between">
      <formula>$L$4</formula>
      <formula>$L$4</formula>
    </cfRule>
  </conditionalFormatting>
  <conditionalFormatting sqref="K342:K343">
    <cfRule type="cellIs" dxfId="539" priority="538" stopIfTrue="1" operator="between">
      <formula>$L$2</formula>
      <formula>$L$2</formula>
    </cfRule>
    <cfRule type="cellIs" dxfId="538" priority="539" stopIfTrue="1" operator="between">
      <formula>$L$3</formula>
      <formula>$L$3</formula>
    </cfRule>
    <cfRule type="cellIs" dxfId="537" priority="540" stopIfTrue="1" operator="between">
      <formula>$L$4</formula>
      <formula>$L$4</formula>
    </cfRule>
  </conditionalFormatting>
  <conditionalFormatting sqref="K344:K345">
    <cfRule type="cellIs" dxfId="536" priority="535" stopIfTrue="1" operator="between">
      <formula>$L$2</formula>
      <formula>$L$2</formula>
    </cfRule>
    <cfRule type="cellIs" dxfId="535" priority="536" stopIfTrue="1" operator="between">
      <formula>$L$3</formula>
      <formula>$L$3</formula>
    </cfRule>
    <cfRule type="cellIs" dxfId="534" priority="537" stopIfTrue="1" operator="between">
      <formula>$L$4</formula>
      <formula>$L$4</formula>
    </cfRule>
  </conditionalFormatting>
  <conditionalFormatting sqref="K348:K349">
    <cfRule type="cellIs" dxfId="533" priority="532" stopIfTrue="1" operator="between">
      <formula>$L$2</formula>
      <formula>$L$2</formula>
    </cfRule>
    <cfRule type="cellIs" dxfId="532" priority="533" stopIfTrue="1" operator="between">
      <formula>$L$3</formula>
      <formula>$L$3</formula>
    </cfRule>
    <cfRule type="cellIs" dxfId="531" priority="534" stopIfTrue="1" operator="between">
      <formula>$L$4</formula>
      <formula>$L$4</formula>
    </cfRule>
  </conditionalFormatting>
  <conditionalFormatting sqref="K350:K351">
    <cfRule type="cellIs" dxfId="530" priority="529" stopIfTrue="1" operator="between">
      <formula>$L$2</formula>
      <formula>$L$2</formula>
    </cfRule>
    <cfRule type="cellIs" dxfId="529" priority="530" stopIfTrue="1" operator="between">
      <formula>$L$3</formula>
      <formula>$L$3</formula>
    </cfRule>
    <cfRule type="cellIs" dxfId="528" priority="531" stopIfTrue="1" operator="between">
      <formula>$L$4</formula>
      <formula>$L$4</formula>
    </cfRule>
  </conditionalFormatting>
  <conditionalFormatting sqref="K360:K361">
    <cfRule type="cellIs" dxfId="527" priority="526" stopIfTrue="1" operator="between">
      <formula>$L$2</formula>
      <formula>$L$2</formula>
    </cfRule>
    <cfRule type="cellIs" dxfId="526" priority="527" stopIfTrue="1" operator="between">
      <formula>$L$3</formula>
      <formula>$L$3</formula>
    </cfRule>
    <cfRule type="cellIs" dxfId="525" priority="528" stopIfTrue="1" operator="between">
      <formula>$L$4</formula>
      <formula>$L$4</formula>
    </cfRule>
  </conditionalFormatting>
  <conditionalFormatting sqref="K362:K363">
    <cfRule type="cellIs" dxfId="524" priority="523" stopIfTrue="1" operator="between">
      <formula>$L$2</formula>
      <formula>$L$2</formula>
    </cfRule>
    <cfRule type="cellIs" dxfId="523" priority="524" stopIfTrue="1" operator="between">
      <formula>$L$3</formula>
      <formula>$L$3</formula>
    </cfRule>
    <cfRule type="cellIs" dxfId="522" priority="525" stopIfTrue="1" operator="between">
      <formula>$L$4</formula>
      <formula>$L$4</formula>
    </cfRule>
  </conditionalFormatting>
  <conditionalFormatting sqref="K364:K365">
    <cfRule type="cellIs" dxfId="521" priority="520" stopIfTrue="1" operator="between">
      <formula>$L$2</formula>
      <formula>$L$2</formula>
    </cfRule>
    <cfRule type="cellIs" dxfId="520" priority="521" stopIfTrue="1" operator="between">
      <formula>$L$3</formula>
      <formula>$L$3</formula>
    </cfRule>
    <cfRule type="cellIs" dxfId="519" priority="522" stopIfTrue="1" operator="between">
      <formula>$L$4</formula>
      <formula>$L$4</formula>
    </cfRule>
  </conditionalFormatting>
  <conditionalFormatting sqref="K366:K367">
    <cfRule type="cellIs" dxfId="518" priority="517" stopIfTrue="1" operator="between">
      <formula>$L$2</formula>
      <formula>$L$2</formula>
    </cfRule>
    <cfRule type="cellIs" dxfId="517" priority="518" stopIfTrue="1" operator="between">
      <formula>$L$3</formula>
      <formula>$L$3</formula>
    </cfRule>
    <cfRule type="cellIs" dxfId="516" priority="519" stopIfTrue="1" operator="between">
      <formula>$L$4</formula>
      <formula>$L$4</formula>
    </cfRule>
  </conditionalFormatting>
  <conditionalFormatting sqref="K368:K369">
    <cfRule type="cellIs" dxfId="515" priority="514" stopIfTrue="1" operator="between">
      <formula>$L$2</formula>
      <formula>$L$2</formula>
    </cfRule>
    <cfRule type="cellIs" dxfId="514" priority="515" stopIfTrue="1" operator="between">
      <formula>$L$3</formula>
      <formula>$L$3</formula>
    </cfRule>
    <cfRule type="cellIs" dxfId="513" priority="516" stopIfTrue="1" operator="between">
      <formula>$L$4</formula>
      <formula>$L$4</formula>
    </cfRule>
  </conditionalFormatting>
  <conditionalFormatting sqref="K372:K373">
    <cfRule type="cellIs" dxfId="512" priority="511" stopIfTrue="1" operator="between">
      <formula>$L$2</formula>
      <formula>$L$2</formula>
    </cfRule>
    <cfRule type="cellIs" dxfId="511" priority="512" stopIfTrue="1" operator="between">
      <formula>$L$3</formula>
      <formula>$L$3</formula>
    </cfRule>
    <cfRule type="cellIs" dxfId="510" priority="513" stopIfTrue="1" operator="between">
      <formula>$L$4</formula>
      <formula>$L$4</formula>
    </cfRule>
  </conditionalFormatting>
  <conditionalFormatting sqref="K374:K375">
    <cfRule type="cellIs" dxfId="509" priority="508" stopIfTrue="1" operator="between">
      <formula>$L$2</formula>
      <formula>$L$2</formula>
    </cfRule>
    <cfRule type="cellIs" dxfId="508" priority="509" stopIfTrue="1" operator="between">
      <formula>$L$3</formula>
      <formula>$L$3</formula>
    </cfRule>
    <cfRule type="cellIs" dxfId="507" priority="510" stopIfTrue="1" operator="between">
      <formula>$L$4</formula>
      <formula>$L$4</formula>
    </cfRule>
  </conditionalFormatting>
  <conditionalFormatting sqref="K376:K377">
    <cfRule type="cellIs" dxfId="506" priority="505" stopIfTrue="1" operator="between">
      <formula>$L$2</formula>
      <formula>$L$2</formula>
    </cfRule>
    <cfRule type="cellIs" dxfId="505" priority="506" stopIfTrue="1" operator="between">
      <formula>$L$3</formula>
      <formula>$L$3</formula>
    </cfRule>
    <cfRule type="cellIs" dxfId="504" priority="507" stopIfTrue="1" operator="between">
      <formula>$L$4</formula>
      <formula>$L$4</formula>
    </cfRule>
  </conditionalFormatting>
  <conditionalFormatting sqref="K378:K379">
    <cfRule type="cellIs" dxfId="503" priority="502" stopIfTrue="1" operator="between">
      <formula>$L$2</formula>
      <formula>$L$2</formula>
    </cfRule>
    <cfRule type="cellIs" dxfId="502" priority="503" stopIfTrue="1" operator="between">
      <formula>$L$3</formula>
      <formula>$L$3</formula>
    </cfRule>
    <cfRule type="cellIs" dxfId="501" priority="504" stopIfTrue="1" operator="between">
      <formula>$L$4</formula>
      <formula>$L$4</formula>
    </cfRule>
  </conditionalFormatting>
  <conditionalFormatting sqref="K382:K383">
    <cfRule type="cellIs" dxfId="500" priority="499" stopIfTrue="1" operator="between">
      <formula>$L$2</formula>
      <formula>$L$2</formula>
    </cfRule>
    <cfRule type="cellIs" dxfId="499" priority="500" stopIfTrue="1" operator="between">
      <formula>$L$3</formula>
      <formula>$L$3</formula>
    </cfRule>
    <cfRule type="cellIs" dxfId="498" priority="501" stopIfTrue="1" operator="between">
      <formula>$L$4</formula>
      <formula>$L$4</formula>
    </cfRule>
  </conditionalFormatting>
  <conditionalFormatting sqref="K380:K381">
    <cfRule type="cellIs" dxfId="497" priority="496" stopIfTrue="1" operator="between">
      <formula>$L$2</formula>
      <formula>$L$2</formula>
    </cfRule>
    <cfRule type="cellIs" dxfId="496" priority="497" stopIfTrue="1" operator="between">
      <formula>$L$3</formula>
      <formula>$L$3</formula>
    </cfRule>
    <cfRule type="cellIs" dxfId="495" priority="498" stopIfTrue="1" operator="between">
      <formula>$L$4</formula>
      <formula>$L$4</formula>
    </cfRule>
  </conditionalFormatting>
  <conditionalFormatting sqref="K384:K385">
    <cfRule type="cellIs" dxfId="494" priority="493" stopIfTrue="1" operator="between">
      <formula>$L$2</formula>
      <formula>$L$2</formula>
    </cfRule>
    <cfRule type="cellIs" dxfId="493" priority="494" stopIfTrue="1" operator="between">
      <formula>$L$3</formula>
      <formula>$L$3</formula>
    </cfRule>
    <cfRule type="cellIs" dxfId="492" priority="495" stopIfTrue="1" operator="between">
      <formula>$L$4</formula>
      <formula>$L$4</formula>
    </cfRule>
  </conditionalFormatting>
  <conditionalFormatting sqref="K396:K397">
    <cfRule type="cellIs" dxfId="491" priority="490" stopIfTrue="1" operator="between">
      <formula>$L$2</formula>
      <formula>$L$2</formula>
    </cfRule>
    <cfRule type="cellIs" dxfId="490" priority="491" stopIfTrue="1" operator="between">
      <formula>$L$3</formula>
      <formula>$L$3</formula>
    </cfRule>
    <cfRule type="cellIs" dxfId="489" priority="492" stopIfTrue="1" operator="between">
      <formula>$L$4</formula>
      <formula>$L$4</formula>
    </cfRule>
  </conditionalFormatting>
  <conditionalFormatting sqref="K388:K389">
    <cfRule type="cellIs" dxfId="488" priority="487" stopIfTrue="1" operator="between">
      <formula>$L$2</formula>
      <formula>$L$2</formula>
    </cfRule>
    <cfRule type="cellIs" dxfId="487" priority="488" stopIfTrue="1" operator="between">
      <formula>$L$3</formula>
      <formula>$L$3</formula>
    </cfRule>
    <cfRule type="cellIs" dxfId="486" priority="489" stopIfTrue="1" operator="between">
      <formula>$L$4</formula>
      <formula>$L$4</formula>
    </cfRule>
  </conditionalFormatting>
  <conditionalFormatting sqref="K390:K391">
    <cfRule type="cellIs" dxfId="485" priority="484" stopIfTrue="1" operator="between">
      <formula>$L$2</formula>
      <formula>$L$2</formula>
    </cfRule>
    <cfRule type="cellIs" dxfId="484" priority="485" stopIfTrue="1" operator="between">
      <formula>$L$3</formula>
      <formula>$L$3</formula>
    </cfRule>
    <cfRule type="cellIs" dxfId="483" priority="486" stopIfTrue="1" operator="between">
      <formula>$L$4</formula>
      <formula>$L$4</formula>
    </cfRule>
  </conditionalFormatting>
  <conditionalFormatting sqref="K392:K393">
    <cfRule type="cellIs" dxfId="482" priority="481" stopIfTrue="1" operator="between">
      <formula>$L$2</formula>
      <formula>$L$2</formula>
    </cfRule>
    <cfRule type="cellIs" dxfId="481" priority="482" stopIfTrue="1" operator="between">
      <formula>$L$3</formula>
      <formula>$L$3</formula>
    </cfRule>
    <cfRule type="cellIs" dxfId="480" priority="483" stopIfTrue="1" operator="between">
      <formula>$L$4</formula>
      <formula>$L$4</formula>
    </cfRule>
  </conditionalFormatting>
  <conditionalFormatting sqref="K394:K395">
    <cfRule type="cellIs" dxfId="479" priority="478" stopIfTrue="1" operator="between">
      <formula>$L$2</formula>
      <formula>$L$2</formula>
    </cfRule>
    <cfRule type="cellIs" dxfId="478" priority="479" stopIfTrue="1" operator="between">
      <formula>$L$3</formula>
      <formula>$L$3</formula>
    </cfRule>
    <cfRule type="cellIs" dxfId="477" priority="480" stopIfTrue="1" operator="between">
      <formula>$L$4</formula>
      <formula>$L$4</formula>
    </cfRule>
  </conditionalFormatting>
  <conditionalFormatting sqref="K398:K399">
    <cfRule type="cellIs" dxfId="476" priority="475" stopIfTrue="1" operator="between">
      <formula>$L$2</formula>
      <formula>$L$2</formula>
    </cfRule>
    <cfRule type="cellIs" dxfId="475" priority="476" stopIfTrue="1" operator="between">
      <formula>$L$3</formula>
      <formula>$L$3</formula>
    </cfRule>
    <cfRule type="cellIs" dxfId="474" priority="477" stopIfTrue="1" operator="between">
      <formula>$L$4</formula>
      <formula>$L$4</formula>
    </cfRule>
  </conditionalFormatting>
  <conditionalFormatting sqref="K402:K403">
    <cfRule type="cellIs" dxfId="473" priority="472" stopIfTrue="1" operator="between">
      <formula>$L$2</formula>
      <formula>$L$2</formula>
    </cfRule>
    <cfRule type="cellIs" dxfId="472" priority="473" stopIfTrue="1" operator="between">
      <formula>$L$3</formula>
      <formula>$L$3</formula>
    </cfRule>
    <cfRule type="cellIs" dxfId="471" priority="474" stopIfTrue="1" operator="between">
      <formula>$L$4</formula>
      <formula>$L$4</formula>
    </cfRule>
  </conditionalFormatting>
  <conditionalFormatting sqref="K404:K405">
    <cfRule type="cellIs" dxfId="470" priority="469" stopIfTrue="1" operator="between">
      <formula>$L$2</formula>
      <formula>$L$2</formula>
    </cfRule>
    <cfRule type="cellIs" dxfId="469" priority="470" stopIfTrue="1" operator="between">
      <formula>$L$3</formula>
      <formula>$L$3</formula>
    </cfRule>
    <cfRule type="cellIs" dxfId="468" priority="471" stopIfTrue="1" operator="between">
      <formula>$L$4</formula>
      <formula>$L$4</formula>
    </cfRule>
  </conditionalFormatting>
  <conditionalFormatting sqref="K406:K407">
    <cfRule type="cellIs" dxfId="467" priority="466" stopIfTrue="1" operator="between">
      <formula>$L$2</formula>
      <formula>$L$2</formula>
    </cfRule>
    <cfRule type="cellIs" dxfId="466" priority="467" stopIfTrue="1" operator="between">
      <formula>$L$3</formula>
      <formula>$L$3</formula>
    </cfRule>
    <cfRule type="cellIs" dxfId="465" priority="468" stopIfTrue="1" operator="between">
      <formula>$L$4</formula>
      <formula>$L$4</formula>
    </cfRule>
  </conditionalFormatting>
  <conditionalFormatting sqref="K408:K409">
    <cfRule type="cellIs" dxfId="464" priority="463" stopIfTrue="1" operator="between">
      <formula>$L$2</formula>
      <formula>$L$2</formula>
    </cfRule>
    <cfRule type="cellIs" dxfId="463" priority="464" stopIfTrue="1" operator="between">
      <formula>$L$3</formula>
      <formula>$L$3</formula>
    </cfRule>
    <cfRule type="cellIs" dxfId="462" priority="465" stopIfTrue="1" operator="between">
      <formula>$L$4</formula>
      <formula>$L$4</formula>
    </cfRule>
  </conditionalFormatting>
  <conditionalFormatting sqref="K410:K411">
    <cfRule type="cellIs" dxfId="461" priority="460" stopIfTrue="1" operator="between">
      <formula>$L$2</formula>
      <formula>$L$2</formula>
    </cfRule>
    <cfRule type="cellIs" dxfId="460" priority="461" stopIfTrue="1" operator="between">
      <formula>$L$3</formula>
      <formula>$L$3</formula>
    </cfRule>
    <cfRule type="cellIs" dxfId="459" priority="462" stopIfTrue="1" operator="between">
      <formula>$L$4</formula>
      <formula>$L$4</formula>
    </cfRule>
  </conditionalFormatting>
  <conditionalFormatting sqref="K412:K413">
    <cfRule type="cellIs" dxfId="458" priority="457" stopIfTrue="1" operator="between">
      <formula>$L$2</formula>
      <formula>$L$2</formula>
    </cfRule>
    <cfRule type="cellIs" dxfId="457" priority="458" stopIfTrue="1" operator="between">
      <formula>$L$3</formula>
      <formula>$L$3</formula>
    </cfRule>
    <cfRule type="cellIs" dxfId="456" priority="459" stopIfTrue="1" operator="between">
      <formula>$L$4</formula>
      <formula>$L$4</formula>
    </cfRule>
  </conditionalFormatting>
  <conditionalFormatting sqref="K414:K415">
    <cfRule type="cellIs" dxfId="455" priority="454" stopIfTrue="1" operator="between">
      <formula>$L$2</formula>
      <formula>$L$2</formula>
    </cfRule>
    <cfRule type="cellIs" dxfId="454" priority="455" stopIfTrue="1" operator="between">
      <formula>$L$3</formula>
      <formula>$L$3</formula>
    </cfRule>
    <cfRule type="cellIs" dxfId="453" priority="456" stopIfTrue="1" operator="between">
      <formula>$L$4</formula>
      <formula>$L$4</formula>
    </cfRule>
  </conditionalFormatting>
  <conditionalFormatting sqref="K416:K417">
    <cfRule type="cellIs" dxfId="452" priority="451" stopIfTrue="1" operator="between">
      <formula>$L$2</formula>
      <formula>$L$2</formula>
    </cfRule>
    <cfRule type="cellIs" dxfId="451" priority="452" stopIfTrue="1" operator="between">
      <formula>$L$3</formula>
      <formula>$L$3</formula>
    </cfRule>
    <cfRule type="cellIs" dxfId="450" priority="453" stopIfTrue="1" operator="between">
      <formula>$L$4</formula>
      <formula>$L$4</formula>
    </cfRule>
  </conditionalFormatting>
  <conditionalFormatting sqref="K418:K419">
    <cfRule type="cellIs" dxfId="449" priority="448" stopIfTrue="1" operator="between">
      <formula>$L$2</formula>
      <formula>$L$2</formula>
    </cfRule>
    <cfRule type="cellIs" dxfId="448" priority="449" stopIfTrue="1" operator="between">
      <formula>$L$3</formula>
      <formula>$L$3</formula>
    </cfRule>
    <cfRule type="cellIs" dxfId="447" priority="450" stopIfTrue="1" operator="between">
      <formula>$L$4</formula>
      <formula>$L$4</formula>
    </cfRule>
  </conditionalFormatting>
  <conditionalFormatting sqref="K420:K421">
    <cfRule type="cellIs" dxfId="446" priority="445" stopIfTrue="1" operator="between">
      <formula>$L$2</formula>
      <formula>$L$2</formula>
    </cfRule>
    <cfRule type="cellIs" dxfId="445" priority="446" stopIfTrue="1" operator="between">
      <formula>$L$3</formula>
      <formula>$L$3</formula>
    </cfRule>
    <cfRule type="cellIs" dxfId="444" priority="447" stopIfTrue="1" operator="between">
      <formula>$L$4</formula>
      <formula>$L$4</formula>
    </cfRule>
  </conditionalFormatting>
  <conditionalFormatting sqref="K438:K439">
    <cfRule type="cellIs" dxfId="443" priority="442" stopIfTrue="1" operator="between">
      <formula>$L$2</formula>
      <formula>$L$2</formula>
    </cfRule>
    <cfRule type="cellIs" dxfId="442" priority="443" stopIfTrue="1" operator="between">
      <formula>$L$3</formula>
      <formula>$L$3</formula>
    </cfRule>
    <cfRule type="cellIs" dxfId="441" priority="444" stopIfTrue="1" operator="between">
      <formula>$L$4</formula>
      <formula>$L$4</formula>
    </cfRule>
  </conditionalFormatting>
  <conditionalFormatting sqref="K436:K437">
    <cfRule type="cellIs" dxfId="440" priority="439" stopIfTrue="1" operator="between">
      <formula>$L$2</formula>
      <formula>$L$2</formula>
    </cfRule>
    <cfRule type="cellIs" dxfId="439" priority="440" stopIfTrue="1" operator="between">
      <formula>$L$3</formula>
      <formula>$L$3</formula>
    </cfRule>
    <cfRule type="cellIs" dxfId="438" priority="441" stopIfTrue="1" operator="between">
      <formula>$L$4</formula>
      <formula>$L$4</formula>
    </cfRule>
  </conditionalFormatting>
  <conditionalFormatting sqref="K434:K435">
    <cfRule type="cellIs" dxfId="437" priority="436" stopIfTrue="1" operator="between">
      <formula>$L$2</formula>
      <formula>$L$2</formula>
    </cfRule>
    <cfRule type="cellIs" dxfId="436" priority="437" stopIfTrue="1" operator="between">
      <formula>$L$3</formula>
      <formula>$L$3</formula>
    </cfRule>
    <cfRule type="cellIs" dxfId="435" priority="438" stopIfTrue="1" operator="between">
      <formula>$L$4</formula>
      <formula>$L$4</formula>
    </cfRule>
  </conditionalFormatting>
  <conditionalFormatting sqref="K432:K433">
    <cfRule type="cellIs" dxfId="434" priority="433" stopIfTrue="1" operator="between">
      <formula>$L$2</formula>
      <formula>$L$2</formula>
    </cfRule>
    <cfRule type="cellIs" dxfId="433" priority="434" stopIfTrue="1" operator="between">
      <formula>$L$3</formula>
      <formula>$L$3</formula>
    </cfRule>
    <cfRule type="cellIs" dxfId="432" priority="435" stopIfTrue="1" operator="between">
      <formula>$L$4</formula>
      <formula>$L$4</formula>
    </cfRule>
  </conditionalFormatting>
  <conditionalFormatting sqref="K430:K431">
    <cfRule type="cellIs" dxfId="431" priority="430" stopIfTrue="1" operator="between">
      <formula>$L$2</formula>
      <formula>$L$2</formula>
    </cfRule>
    <cfRule type="cellIs" dxfId="430" priority="431" stopIfTrue="1" operator="between">
      <formula>$L$3</formula>
      <formula>$L$3</formula>
    </cfRule>
    <cfRule type="cellIs" dxfId="429" priority="432" stopIfTrue="1" operator="between">
      <formula>$L$4</formula>
      <formula>$L$4</formula>
    </cfRule>
  </conditionalFormatting>
  <conditionalFormatting sqref="K428:K429">
    <cfRule type="cellIs" dxfId="428" priority="427" stopIfTrue="1" operator="between">
      <formula>$L$2</formula>
      <formula>$L$2</formula>
    </cfRule>
    <cfRule type="cellIs" dxfId="427" priority="428" stopIfTrue="1" operator="between">
      <formula>$L$3</formula>
      <formula>$L$3</formula>
    </cfRule>
    <cfRule type="cellIs" dxfId="426" priority="429" stopIfTrue="1" operator="between">
      <formula>$L$4</formula>
      <formula>$L$4</formula>
    </cfRule>
  </conditionalFormatting>
  <conditionalFormatting sqref="K426:K427">
    <cfRule type="cellIs" dxfId="425" priority="424" stopIfTrue="1" operator="between">
      <formula>$L$2</formula>
      <formula>$L$2</formula>
    </cfRule>
    <cfRule type="cellIs" dxfId="424" priority="425" stopIfTrue="1" operator="between">
      <formula>$L$3</formula>
      <formula>$L$3</formula>
    </cfRule>
    <cfRule type="cellIs" dxfId="423" priority="426" stopIfTrue="1" operator="between">
      <formula>$L$4</formula>
      <formula>$L$4</formula>
    </cfRule>
  </conditionalFormatting>
  <conditionalFormatting sqref="K424:K425">
    <cfRule type="cellIs" dxfId="422" priority="421" stopIfTrue="1" operator="between">
      <formula>$L$2</formula>
      <formula>$L$2</formula>
    </cfRule>
    <cfRule type="cellIs" dxfId="421" priority="422" stopIfTrue="1" operator="between">
      <formula>$L$3</formula>
      <formula>$L$3</formula>
    </cfRule>
    <cfRule type="cellIs" dxfId="420" priority="423" stopIfTrue="1" operator="between">
      <formula>$L$4</formula>
      <formula>$L$4</formula>
    </cfRule>
  </conditionalFormatting>
  <conditionalFormatting sqref="K422:K423">
    <cfRule type="cellIs" dxfId="419" priority="418" stopIfTrue="1" operator="between">
      <formula>$L$2</formula>
      <formula>$L$2</formula>
    </cfRule>
    <cfRule type="cellIs" dxfId="418" priority="419" stopIfTrue="1" operator="between">
      <formula>$L$3</formula>
      <formula>$L$3</formula>
    </cfRule>
    <cfRule type="cellIs" dxfId="417" priority="420" stopIfTrue="1" operator="between">
      <formula>$L$4</formula>
      <formula>$L$4</formula>
    </cfRule>
  </conditionalFormatting>
  <conditionalFormatting sqref="K440:K441">
    <cfRule type="cellIs" dxfId="416" priority="415" stopIfTrue="1" operator="between">
      <formula>$L$2</formula>
      <formula>$L$2</formula>
    </cfRule>
    <cfRule type="cellIs" dxfId="415" priority="416" stopIfTrue="1" operator="between">
      <formula>$L$3</formula>
      <formula>$L$3</formula>
    </cfRule>
    <cfRule type="cellIs" dxfId="414" priority="417" stopIfTrue="1" operator="between">
      <formula>$L$4</formula>
      <formula>$L$4</formula>
    </cfRule>
  </conditionalFormatting>
  <conditionalFormatting sqref="K442:K443">
    <cfRule type="cellIs" dxfId="413" priority="412" stopIfTrue="1" operator="between">
      <formula>$L$2</formula>
      <formula>$L$2</formula>
    </cfRule>
    <cfRule type="cellIs" dxfId="412" priority="413" stopIfTrue="1" operator="between">
      <formula>$L$3</formula>
      <formula>$L$3</formula>
    </cfRule>
    <cfRule type="cellIs" dxfId="411" priority="414" stopIfTrue="1" operator="between">
      <formula>$L$4</formula>
      <formula>$L$4</formula>
    </cfRule>
  </conditionalFormatting>
  <conditionalFormatting sqref="K444:K445">
    <cfRule type="cellIs" dxfId="410" priority="409" stopIfTrue="1" operator="between">
      <formula>$L$2</formula>
      <formula>$L$2</formula>
    </cfRule>
    <cfRule type="cellIs" dxfId="409" priority="410" stopIfTrue="1" operator="between">
      <formula>$L$3</formula>
      <formula>$L$3</formula>
    </cfRule>
    <cfRule type="cellIs" dxfId="408" priority="411" stopIfTrue="1" operator="between">
      <formula>$L$4</formula>
      <formula>$L$4</formula>
    </cfRule>
  </conditionalFormatting>
  <conditionalFormatting sqref="K446:K447">
    <cfRule type="cellIs" dxfId="407" priority="406" stopIfTrue="1" operator="between">
      <formula>$L$2</formula>
      <formula>$L$2</formula>
    </cfRule>
    <cfRule type="cellIs" dxfId="406" priority="407" stopIfTrue="1" operator="between">
      <formula>$L$3</formula>
      <formula>$L$3</formula>
    </cfRule>
    <cfRule type="cellIs" dxfId="405" priority="408" stopIfTrue="1" operator="between">
      <formula>$L$4</formula>
      <formula>$L$4</formula>
    </cfRule>
  </conditionalFormatting>
  <conditionalFormatting sqref="K448:K449">
    <cfRule type="cellIs" dxfId="404" priority="403" stopIfTrue="1" operator="between">
      <formula>$L$2</formula>
      <formula>$L$2</formula>
    </cfRule>
    <cfRule type="cellIs" dxfId="403" priority="404" stopIfTrue="1" operator="between">
      <formula>$L$3</formula>
      <formula>$L$3</formula>
    </cfRule>
    <cfRule type="cellIs" dxfId="402" priority="405" stopIfTrue="1" operator="between">
      <formula>$L$4</formula>
      <formula>$L$4</formula>
    </cfRule>
  </conditionalFormatting>
  <conditionalFormatting sqref="K450:K451">
    <cfRule type="cellIs" dxfId="401" priority="400" stopIfTrue="1" operator="between">
      <formula>$L$2</formula>
      <formula>$L$2</formula>
    </cfRule>
    <cfRule type="cellIs" dxfId="400" priority="401" stopIfTrue="1" operator="between">
      <formula>$L$3</formula>
      <formula>$L$3</formula>
    </cfRule>
    <cfRule type="cellIs" dxfId="399" priority="402" stopIfTrue="1" operator="between">
      <formula>$L$4</formula>
      <formula>$L$4</formula>
    </cfRule>
  </conditionalFormatting>
  <conditionalFormatting sqref="K452:K453">
    <cfRule type="cellIs" dxfId="398" priority="397" stopIfTrue="1" operator="between">
      <formula>$L$2</formula>
      <formula>$L$2</formula>
    </cfRule>
    <cfRule type="cellIs" dxfId="397" priority="398" stopIfTrue="1" operator="between">
      <formula>$L$3</formula>
      <formula>$L$3</formula>
    </cfRule>
    <cfRule type="cellIs" dxfId="396" priority="399" stopIfTrue="1" operator="between">
      <formula>$L$4</formula>
      <formula>$L$4</formula>
    </cfRule>
  </conditionalFormatting>
  <conditionalFormatting sqref="K454:K455">
    <cfRule type="cellIs" dxfId="395" priority="394" stopIfTrue="1" operator="between">
      <formula>$L$2</formula>
      <formula>$L$2</formula>
    </cfRule>
    <cfRule type="cellIs" dxfId="394" priority="395" stopIfTrue="1" operator="between">
      <formula>$L$3</formula>
      <formula>$L$3</formula>
    </cfRule>
    <cfRule type="cellIs" dxfId="393" priority="396" stopIfTrue="1" operator="between">
      <formula>$L$4</formula>
      <formula>$L$4</formula>
    </cfRule>
  </conditionalFormatting>
  <conditionalFormatting sqref="K456:K457">
    <cfRule type="cellIs" dxfId="392" priority="391" stopIfTrue="1" operator="between">
      <formula>$L$2</formula>
      <formula>$L$2</formula>
    </cfRule>
    <cfRule type="cellIs" dxfId="391" priority="392" stopIfTrue="1" operator="between">
      <formula>$L$3</formula>
      <formula>$L$3</formula>
    </cfRule>
    <cfRule type="cellIs" dxfId="390" priority="393" stopIfTrue="1" operator="between">
      <formula>$L$4</formula>
      <formula>$L$4</formula>
    </cfRule>
  </conditionalFormatting>
  <conditionalFormatting sqref="K458:K459">
    <cfRule type="cellIs" dxfId="389" priority="388" stopIfTrue="1" operator="between">
      <formula>$L$2</formula>
      <formula>$L$2</formula>
    </cfRule>
    <cfRule type="cellIs" dxfId="388" priority="389" stopIfTrue="1" operator="between">
      <formula>$L$3</formula>
      <formula>$L$3</formula>
    </cfRule>
    <cfRule type="cellIs" dxfId="387" priority="390" stopIfTrue="1" operator="between">
      <formula>$L$4</formula>
      <formula>$L$4</formula>
    </cfRule>
  </conditionalFormatting>
  <conditionalFormatting sqref="K460:K461">
    <cfRule type="cellIs" dxfId="386" priority="385" stopIfTrue="1" operator="between">
      <formula>$L$2</formula>
      <formula>$L$2</formula>
    </cfRule>
    <cfRule type="cellIs" dxfId="385" priority="386" stopIfTrue="1" operator="between">
      <formula>$L$3</formula>
      <formula>$L$3</formula>
    </cfRule>
    <cfRule type="cellIs" dxfId="384" priority="387" stopIfTrue="1" operator="between">
      <formula>$L$4</formula>
      <formula>$L$4</formula>
    </cfRule>
  </conditionalFormatting>
  <conditionalFormatting sqref="K462:K463">
    <cfRule type="cellIs" dxfId="383" priority="382" stopIfTrue="1" operator="between">
      <formula>$L$2</formula>
      <formula>$L$2</formula>
    </cfRule>
    <cfRule type="cellIs" dxfId="382" priority="383" stopIfTrue="1" operator="between">
      <formula>$L$3</formula>
      <formula>$L$3</formula>
    </cfRule>
    <cfRule type="cellIs" dxfId="381" priority="384" stopIfTrue="1" operator="between">
      <formula>$L$4</formula>
      <formula>$L$4</formula>
    </cfRule>
  </conditionalFormatting>
  <conditionalFormatting sqref="K464:K465">
    <cfRule type="cellIs" dxfId="380" priority="379" stopIfTrue="1" operator="between">
      <formula>$L$2</formula>
      <formula>$L$2</formula>
    </cfRule>
    <cfRule type="cellIs" dxfId="379" priority="380" stopIfTrue="1" operator="between">
      <formula>$L$3</formula>
      <formula>$L$3</formula>
    </cfRule>
    <cfRule type="cellIs" dxfId="378" priority="381" stopIfTrue="1" operator="between">
      <formula>$L$4</formula>
      <formula>$L$4</formula>
    </cfRule>
  </conditionalFormatting>
  <conditionalFormatting sqref="K466:K467">
    <cfRule type="cellIs" dxfId="377" priority="376" stopIfTrue="1" operator="between">
      <formula>$L$2</formula>
      <formula>$L$2</formula>
    </cfRule>
    <cfRule type="cellIs" dxfId="376" priority="377" stopIfTrue="1" operator="between">
      <formula>$L$3</formula>
      <formula>$L$3</formula>
    </cfRule>
    <cfRule type="cellIs" dxfId="375" priority="378" stopIfTrue="1" operator="between">
      <formula>$L$4</formula>
      <formula>$L$4</formula>
    </cfRule>
  </conditionalFormatting>
  <conditionalFormatting sqref="K468:K469">
    <cfRule type="cellIs" dxfId="374" priority="373" stopIfTrue="1" operator="between">
      <formula>$L$2</formula>
      <formula>$L$2</formula>
    </cfRule>
    <cfRule type="cellIs" dxfId="373" priority="374" stopIfTrue="1" operator="between">
      <formula>$L$3</formula>
      <formula>$L$3</formula>
    </cfRule>
    <cfRule type="cellIs" dxfId="372" priority="375" stopIfTrue="1" operator="between">
      <formula>$L$4</formula>
      <formula>$L$4</formula>
    </cfRule>
  </conditionalFormatting>
  <conditionalFormatting sqref="K470:K471">
    <cfRule type="cellIs" dxfId="371" priority="370" stopIfTrue="1" operator="between">
      <formula>$L$2</formula>
      <formula>$L$2</formula>
    </cfRule>
    <cfRule type="cellIs" dxfId="370" priority="371" stopIfTrue="1" operator="between">
      <formula>$L$3</formula>
      <formula>$L$3</formula>
    </cfRule>
    <cfRule type="cellIs" dxfId="369" priority="372" stopIfTrue="1" operator="between">
      <formula>$L$4</formula>
      <formula>$L$4</formula>
    </cfRule>
  </conditionalFormatting>
  <conditionalFormatting sqref="K472:K473">
    <cfRule type="cellIs" dxfId="368" priority="367" stopIfTrue="1" operator="between">
      <formula>$L$2</formula>
      <formula>$L$2</formula>
    </cfRule>
    <cfRule type="cellIs" dxfId="367" priority="368" stopIfTrue="1" operator="between">
      <formula>$L$3</formula>
      <formula>$L$3</formula>
    </cfRule>
    <cfRule type="cellIs" dxfId="366" priority="369" stopIfTrue="1" operator="between">
      <formula>$L$4</formula>
      <formula>$L$4</formula>
    </cfRule>
  </conditionalFormatting>
  <conditionalFormatting sqref="K474:K475">
    <cfRule type="cellIs" dxfId="365" priority="364" stopIfTrue="1" operator="between">
      <formula>$L$2</formula>
      <formula>$L$2</formula>
    </cfRule>
    <cfRule type="cellIs" dxfId="364" priority="365" stopIfTrue="1" operator="between">
      <formula>$L$3</formula>
      <formula>$L$3</formula>
    </cfRule>
    <cfRule type="cellIs" dxfId="363" priority="366" stopIfTrue="1" operator="between">
      <formula>$L$4</formula>
      <formula>$L$4</formula>
    </cfRule>
  </conditionalFormatting>
  <conditionalFormatting sqref="K476:K477">
    <cfRule type="cellIs" dxfId="362" priority="361" stopIfTrue="1" operator="between">
      <formula>$L$2</formula>
      <formula>$L$2</formula>
    </cfRule>
    <cfRule type="cellIs" dxfId="361" priority="362" stopIfTrue="1" operator="between">
      <formula>$L$3</formula>
      <formula>$L$3</formula>
    </cfRule>
    <cfRule type="cellIs" dxfId="360" priority="363" stopIfTrue="1" operator="between">
      <formula>$L$4</formula>
      <formula>$L$4</formula>
    </cfRule>
  </conditionalFormatting>
  <conditionalFormatting sqref="K478:K479">
    <cfRule type="cellIs" dxfId="359" priority="358" stopIfTrue="1" operator="between">
      <formula>$L$2</formula>
      <formula>$L$2</formula>
    </cfRule>
    <cfRule type="cellIs" dxfId="358" priority="359" stopIfTrue="1" operator="between">
      <formula>$L$3</formula>
      <formula>$L$3</formula>
    </cfRule>
    <cfRule type="cellIs" dxfId="357" priority="360" stopIfTrue="1" operator="between">
      <formula>$L$4</formula>
      <formula>$L$4</formula>
    </cfRule>
  </conditionalFormatting>
  <conditionalFormatting sqref="K498:K499">
    <cfRule type="cellIs" dxfId="356" priority="355" stopIfTrue="1" operator="between">
      <formula>$L$2</formula>
      <formula>$L$2</formula>
    </cfRule>
    <cfRule type="cellIs" dxfId="355" priority="356" stopIfTrue="1" operator="between">
      <formula>$L$3</formula>
      <formula>$L$3</formula>
    </cfRule>
    <cfRule type="cellIs" dxfId="354" priority="357" stopIfTrue="1" operator="between">
      <formula>$L$4</formula>
      <formula>$L$4</formula>
    </cfRule>
  </conditionalFormatting>
  <conditionalFormatting sqref="K496:K497">
    <cfRule type="cellIs" dxfId="353" priority="352" stopIfTrue="1" operator="between">
      <formula>$L$2</formula>
      <formula>$L$2</formula>
    </cfRule>
    <cfRule type="cellIs" dxfId="352" priority="353" stopIfTrue="1" operator="between">
      <formula>$L$3</formula>
      <formula>$L$3</formula>
    </cfRule>
    <cfRule type="cellIs" dxfId="351" priority="354" stopIfTrue="1" operator="between">
      <formula>$L$4</formula>
      <formula>$L$4</formula>
    </cfRule>
  </conditionalFormatting>
  <conditionalFormatting sqref="K494:K495">
    <cfRule type="cellIs" dxfId="350" priority="349" stopIfTrue="1" operator="between">
      <formula>$L$2</formula>
      <formula>$L$2</formula>
    </cfRule>
    <cfRule type="cellIs" dxfId="349" priority="350" stopIfTrue="1" operator="between">
      <formula>$L$3</formula>
      <formula>$L$3</formula>
    </cfRule>
    <cfRule type="cellIs" dxfId="348" priority="351" stopIfTrue="1" operator="between">
      <formula>$L$4</formula>
      <formula>$L$4</formula>
    </cfRule>
  </conditionalFormatting>
  <conditionalFormatting sqref="K492:K493">
    <cfRule type="cellIs" dxfId="347" priority="346" stopIfTrue="1" operator="between">
      <formula>$L$2</formula>
      <formula>$L$2</formula>
    </cfRule>
    <cfRule type="cellIs" dxfId="346" priority="347" stopIfTrue="1" operator="between">
      <formula>$L$3</formula>
      <formula>$L$3</formula>
    </cfRule>
    <cfRule type="cellIs" dxfId="345" priority="348" stopIfTrue="1" operator="between">
      <formula>$L$4</formula>
      <formula>$L$4</formula>
    </cfRule>
  </conditionalFormatting>
  <conditionalFormatting sqref="K490:K491">
    <cfRule type="cellIs" dxfId="344" priority="343" stopIfTrue="1" operator="between">
      <formula>$L$2</formula>
      <formula>$L$2</formula>
    </cfRule>
    <cfRule type="cellIs" dxfId="343" priority="344" stopIfTrue="1" operator="between">
      <formula>$L$3</formula>
      <formula>$L$3</formula>
    </cfRule>
    <cfRule type="cellIs" dxfId="342" priority="345" stopIfTrue="1" operator="between">
      <formula>$L$4</formula>
      <formula>$L$4</formula>
    </cfRule>
  </conditionalFormatting>
  <conditionalFormatting sqref="K488:K489">
    <cfRule type="cellIs" dxfId="341" priority="340" stopIfTrue="1" operator="between">
      <formula>$L$2</formula>
      <formula>$L$2</formula>
    </cfRule>
    <cfRule type="cellIs" dxfId="340" priority="341" stopIfTrue="1" operator="between">
      <formula>$L$3</formula>
      <formula>$L$3</formula>
    </cfRule>
    <cfRule type="cellIs" dxfId="339" priority="342" stopIfTrue="1" operator="between">
      <formula>$L$4</formula>
      <formula>$L$4</formula>
    </cfRule>
  </conditionalFormatting>
  <conditionalFormatting sqref="K486:K487">
    <cfRule type="cellIs" dxfId="338" priority="337" stopIfTrue="1" operator="between">
      <formula>$L$2</formula>
      <formula>$L$2</formula>
    </cfRule>
    <cfRule type="cellIs" dxfId="337" priority="338" stopIfTrue="1" operator="between">
      <formula>$L$3</formula>
      <formula>$L$3</formula>
    </cfRule>
    <cfRule type="cellIs" dxfId="336" priority="339" stopIfTrue="1" operator="between">
      <formula>$L$4</formula>
      <formula>$L$4</formula>
    </cfRule>
  </conditionalFormatting>
  <conditionalFormatting sqref="K484:K485">
    <cfRule type="cellIs" dxfId="335" priority="334" stopIfTrue="1" operator="between">
      <formula>$L$2</formula>
      <formula>$L$2</formula>
    </cfRule>
    <cfRule type="cellIs" dxfId="334" priority="335" stopIfTrue="1" operator="between">
      <formula>$L$3</formula>
      <formula>$L$3</formula>
    </cfRule>
    <cfRule type="cellIs" dxfId="333" priority="336" stopIfTrue="1" operator="between">
      <formula>$L$4</formula>
      <formula>$L$4</formula>
    </cfRule>
  </conditionalFormatting>
  <conditionalFormatting sqref="K482:K483">
    <cfRule type="cellIs" dxfId="332" priority="331" stopIfTrue="1" operator="between">
      <formula>$L$2</formula>
      <formula>$L$2</formula>
    </cfRule>
    <cfRule type="cellIs" dxfId="331" priority="332" stopIfTrue="1" operator="between">
      <formula>$L$3</formula>
      <formula>$L$3</formula>
    </cfRule>
    <cfRule type="cellIs" dxfId="330" priority="333" stopIfTrue="1" operator="between">
      <formula>$L$4</formula>
      <formula>$L$4</formula>
    </cfRule>
  </conditionalFormatting>
  <conditionalFormatting sqref="K500:K501">
    <cfRule type="cellIs" dxfId="329" priority="328" stopIfTrue="1" operator="between">
      <formula>$L$2</formula>
      <formula>$L$2</formula>
    </cfRule>
    <cfRule type="cellIs" dxfId="328" priority="329" stopIfTrue="1" operator="between">
      <formula>$L$3</formula>
      <formula>$L$3</formula>
    </cfRule>
    <cfRule type="cellIs" dxfId="327" priority="330" stopIfTrue="1" operator="between">
      <formula>$L$4</formula>
      <formula>$L$4</formula>
    </cfRule>
  </conditionalFormatting>
  <conditionalFormatting sqref="K502:K503">
    <cfRule type="cellIs" dxfId="326" priority="325" stopIfTrue="1" operator="between">
      <formula>$L$2</formula>
      <formula>$L$2</formula>
    </cfRule>
    <cfRule type="cellIs" dxfId="325" priority="326" stopIfTrue="1" operator="between">
      <formula>$L$3</formula>
      <formula>$L$3</formula>
    </cfRule>
    <cfRule type="cellIs" dxfId="324" priority="327" stopIfTrue="1" operator="between">
      <formula>$L$4</formula>
      <formula>$L$4</formula>
    </cfRule>
  </conditionalFormatting>
  <conditionalFormatting sqref="K504:K505">
    <cfRule type="cellIs" dxfId="323" priority="322" stopIfTrue="1" operator="between">
      <formula>$L$2</formula>
      <formula>$L$2</formula>
    </cfRule>
    <cfRule type="cellIs" dxfId="322" priority="323" stopIfTrue="1" operator="between">
      <formula>$L$3</formula>
      <formula>$L$3</formula>
    </cfRule>
    <cfRule type="cellIs" dxfId="321" priority="324" stopIfTrue="1" operator="between">
      <formula>$L$4</formula>
      <formula>$L$4</formula>
    </cfRule>
  </conditionalFormatting>
  <conditionalFormatting sqref="K506:K507">
    <cfRule type="cellIs" dxfId="320" priority="319" stopIfTrue="1" operator="between">
      <formula>$L$2</formula>
      <formula>$L$2</formula>
    </cfRule>
    <cfRule type="cellIs" dxfId="319" priority="320" stopIfTrue="1" operator="between">
      <formula>$L$3</formula>
      <formula>$L$3</formula>
    </cfRule>
    <cfRule type="cellIs" dxfId="318" priority="321" stopIfTrue="1" operator="between">
      <formula>$L$4</formula>
      <formula>$L$4</formula>
    </cfRule>
  </conditionalFormatting>
  <conditionalFormatting sqref="K508:K509">
    <cfRule type="cellIs" dxfId="317" priority="316" stopIfTrue="1" operator="between">
      <formula>$L$2</formula>
      <formula>$L$2</formula>
    </cfRule>
    <cfRule type="cellIs" dxfId="316" priority="317" stopIfTrue="1" operator="between">
      <formula>$L$3</formula>
      <formula>$L$3</formula>
    </cfRule>
    <cfRule type="cellIs" dxfId="315" priority="318" stopIfTrue="1" operator="between">
      <formula>$L$4</formula>
      <formula>$L$4</formula>
    </cfRule>
  </conditionalFormatting>
  <conditionalFormatting sqref="K510:K511">
    <cfRule type="cellIs" dxfId="314" priority="313" stopIfTrue="1" operator="between">
      <formula>$L$2</formula>
      <formula>$L$2</formula>
    </cfRule>
    <cfRule type="cellIs" dxfId="313" priority="314" stopIfTrue="1" operator="between">
      <formula>$L$3</formula>
      <formula>$L$3</formula>
    </cfRule>
    <cfRule type="cellIs" dxfId="312" priority="315" stopIfTrue="1" operator="between">
      <formula>$L$4</formula>
      <formula>$L$4</formula>
    </cfRule>
  </conditionalFormatting>
  <conditionalFormatting sqref="K512:K513">
    <cfRule type="cellIs" dxfId="311" priority="310" stopIfTrue="1" operator="between">
      <formula>$L$2</formula>
      <formula>$L$2</formula>
    </cfRule>
    <cfRule type="cellIs" dxfId="310" priority="311" stopIfTrue="1" operator="between">
      <formula>$L$3</formula>
      <formula>$L$3</formula>
    </cfRule>
    <cfRule type="cellIs" dxfId="309" priority="312" stopIfTrue="1" operator="between">
      <formula>$L$4</formula>
      <formula>$L$4</formula>
    </cfRule>
  </conditionalFormatting>
  <conditionalFormatting sqref="K516:K517">
    <cfRule type="cellIs" dxfId="308" priority="307" stopIfTrue="1" operator="between">
      <formula>$L$2</formula>
      <formula>$L$2</formula>
    </cfRule>
    <cfRule type="cellIs" dxfId="307" priority="308" stopIfTrue="1" operator="between">
      <formula>$L$3</formula>
      <formula>$L$3</formula>
    </cfRule>
    <cfRule type="cellIs" dxfId="306" priority="309" stopIfTrue="1" operator="between">
      <formula>$L$4</formula>
      <formula>$L$4</formula>
    </cfRule>
  </conditionalFormatting>
  <conditionalFormatting sqref="K518:K519">
    <cfRule type="cellIs" dxfId="305" priority="304" stopIfTrue="1" operator="between">
      <formula>$L$2</formula>
      <formula>$L$2</formula>
    </cfRule>
    <cfRule type="cellIs" dxfId="304" priority="305" stopIfTrue="1" operator="between">
      <formula>$L$3</formula>
      <formula>$L$3</formula>
    </cfRule>
    <cfRule type="cellIs" dxfId="303" priority="306" stopIfTrue="1" operator="between">
      <formula>$L$4</formula>
      <formula>$L$4</formula>
    </cfRule>
  </conditionalFormatting>
  <conditionalFormatting sqref="K530:K531">
    <cfRule type="cellIs" dxfId="302" priority="301" stopIfTrue="1" operator="between">
      <formula>$L$2</formula>
      <formula>$L$2</formula>
    </cfRule>
    <cfRule type="cellIs" dxfId="301" priority="302" stopIfTrue="1" operator="between">
      <formula>$L$3</formula>
      <formula>$L$3</formula>
    </cfRule>
    <cfRule type="cellIs" dxfId="300" priority="303" stopIfTrue="1" operator="between">
      <formula>$L$4</formula>
      <formula>$L$4</formula>
    </cfRule>
  </conditionalFormatting>
  <conditionalFormatting sqref="K532:K533">
    <cfRule type="cellIs" dxfId="299" priority="298" stopIfTrue="1" operator="between">
      <formula>$L$2</formula>
      <formula>$L$2</formula>
    </cfRule>
    <cfRule type="cellIs" dxfId="298" priority="299" stopIfTrue="1" operator="between">
      <formula>$L$3</formula>
      <formula>$L$3</formula>
    </cfRule>
    <cfRule type="cellIs" dxfId="297" priority="300" stopIfTrue="1" operator="between">
      <formula>$L$4</formula>
      <formula>$L$4</formula>
    </cfRule>
  </conditionalFormatting>
  <conditionalFormatting sqref="K534:K535">
    <cfRule type="cellIs" dxfId="296" priority="295" stopIfTrue="1" operator="between">
      <formula>$L$2</formula>
      <formula>$L$2</formula>
    </cfRule>
    <cfRule type="cellIs" dxfId="295" priority="296" stopIfTrue="1" operator="between">
      <formula>$L$3</formula>
      <formula>$L$3</formula>
    </cfRule>
    <cfRule type="cellIs" dxfId="294" priority="297" stopIfTrue="1" operator="between">
      <formula>$L$4</formula>
      <formula>$L$4</formula>
    </cfRule>
  </conditionalFormatting>
  <conditionalFormatting sqref="K536:K537">
    <cfRule type="cellIs" dxfId="293" priority="292" stopIfTrue="1" operator="between">
      <formula>$L$2</formula>
      <formula>$L$2</formula>
    </cfRule>
    <cfRule type="cellIs" dxfId="292" priority="293" stopIfTrue="1" operator="between">
      <formula>$L$3</formula>
      <formula>$L$3</formula>
    </cfRule>
    <cfRule type="cellIs" dxfId="291" priority="294" stopIfTrue="1" operator="between">
      <formula>$L$4</formula>
      <formula>$L$4</formula>
    </cfRule>
  </conditionalFormatting>
  <conditionalFormatting sqref="K538:K539">
    <cfRule type="cellIs" dxfId="290" priority="289" stopIfTrue="1" operator="between">
      <formula>$L$2</formula>
      <formula>$L$2</formula>
    </cfRule>
    <cfRule type="cellIs" dxfId="289" priority="290" stopIfTrue="1" operator="between">
      <formula>$L$3</formula>
      <formula>$L$3</formula>
    </cfRule>
    <cfRule type="cellIs" dxfId="288" priority="291" stopIfTrue="1" operator="between">
      <formula>$L$4</formula>
      <formula>$L$4</formula>
    </cfRule>
  </conditionalFormatting>
  <conditionalFormatting sqref="K540:K541">
    <cfRule type="cellIs" dxfId="287" priority="286" stopIfTrue="1" operator="between">
      <formula>$L$2</formula>
      <formula>$L$2</formula>
    </cfRule>
    <cfRule type="cellIs" dxfId="286" priority="287" stopIfTrue="1" operator="between">
      <formula>$L$3</formula>
      <formula>$L$3</formula>
    </cfRule>
    <cfRule type="cellIs" dxfId="285" priority="288" stopIfTrue="1" operator="between">
      <formula>$L$4</formula>
      <formula>$L$4</formula>
    </cfRule>
  </conditionalFormatting>
  <conditionalFormatting sqref="K542:K543">
    <cfRule type="cellIs" dxfId="284" priority="283" stopIfTrue="1" operator="between">
      <formula>$L$2</formula>
      <formula>$L$2</formula>
    </cfRule>
    <cfRule type="cellIs" dxfId="283" priority="284" stopIfTrue="1" operator="between">
      <formula>$L$3</formula>
      <formula>$L$3</formula>
    </cfRule>
    <cfRule type="cellIs" dxfId="282" priority="285" stopIfTrue="1" operator="between">
      <formula>$L$4</formula>
      <formula>$L$4</formula>
    </cfRule>
  </conditionalFormatting>
  <conditionalFormatting sqref="K544:K545">
    <cfRule type="cellIs" dxfId="281" priority="280" stopIfTrue="1" operator="between">
      <formula>$L$2</formula>
      <formula>$L$2</formula>
    </cfRule>
    <cfRule type="cellIs" dxfId="280" priority="281" stopIfTrue="1" operator="between">
      <formula>$L$3</formula>
      <formula>$L$3</formula>
    </cfRule>
    <cfRule type="cellIs" dxfId="279" priority="282" stopIfTrue="1" operator="between">
      <formula>$L$4</formula>
      <formula>$L$4</formula>
    </cfRule>
  </conditionalFormatting>
  <conditionalFormatting sqref="K546:K547">
    <cfRule type="cellIs" dxfId="278" priority="277" stopIfTrue="1" operator="between">
      <formula>$L$2</formula>
      <formula>$L$2</formula>
    </cfRule>
    <cfRule type="cellIs" dxfId="277" priority="278" stopIfTrue="1" operator="between">
      <formula>$L$3</formula>
      <formula>$L$3</formula>
    </cfRule>
    <cfRule type="cellIs" dxfId="276" priority="279" stopIfTrue="1" operator="between">
      <formula>$L$4</formula>
      <formula>$L$4</formula>
    </cfRule>
  </conditionalFormatting>
  <conditionalFormatting sqref="K548:K549">
    <cfRule type="cellIs" dxfId="275" priority="274" stopIfTrue="1" operator="between">
      <formula>$L$2</formula>
      <formula>$L$2</formula>
    </cfRule>
    <cfRule type="cellIs" dxfId="274" priority="275" stopIfTrue="1" operator="between">
      <formula>$L$3</formula>
      <formula>$L$3</formula>
    </cfRule>
    <cfRule type="cellIs" dxfId="273" priority="276" stopIfTrue="1" operator="between">
      <formula>$L$4</formula>
      <formula>$L$4</formula>
    </cfRule>
  </conditionalFormatting>
  <conditionalFormatting sqref="K550:K551">
    <cfRule type="cellIs" dxfId="272" priority="271" stopIfTrue="1" operator="between">
      <formula>$L$2</formula>
      <formula>$L$2</formula>
    </cfRule>
    <cfRule type="cellIs" dxfId="271" priority="272" stopIfTrue="1" operator="between">
      <formula>$L$3</formula>
      <formula>$L$3</formula>
    </cfRule>
    <cfRule type="cellIs" dxfId="270" priority="273" stopIfTrue="1" operator="between">
      <formula>$L$4</formula>
      <formula>$L$4</formula>
    </cfRule>
  </conditionalFormatting>
  <conditionalFormatting sqref="K552:K553">
    <cfRule type="cellIs" dxfId="269" priority="268" stopIfTrue="1" operator="between">
      <formula>$L$2</formula>
      <formula>$L$2</formula>
    </cfRule>
    <cfRule type="cellIs" dxfId="268" priority="269" stopIfTrue="1" operator="between">
      <formula>$L$3</formula>
      <formula>$L$3</formula>
    </cfRule>
    <cfRule type="cellIs" dxfId="267" priority="270" stopIfTrue="1" operator="between">
      <formula>$L$4</formula>
      <formula>$L$4</formula>
    </cfRule>
  </conditionalFormatting>
  <conditionalFormatting sqref="K554:K555">
    <cfRule type="cellIs" dxfId="266" priority="265" stopIfTrue="1" operator="between">
      <formula>$L$2</formula>
      <formula>$L$2</formula>
    </cfRule>
    <cfRule type="cellIs" dxfId="265" priority="266" stopIfTrue="1" operator="between">
      <formula>$L$3</formula>
      <formula>$L$3</formula>
    </cfRule>
    <cfRule type="cellIs" dxfId="264" priority="267" stopIfTrue="1" operator="between">
      <formula>$L$4</formula>
      <formula>$L$4</formula>
    </cfRule>
  </conditionalFormatting>
  <conditionalFormatting sqref="K556:K557">
    <cfRule type="cellIs" dxfId="263" priority="262" stopIfTrue="1" operator="between">
      <formula>$L$2</formula>
      <formula>$L$2</formula>
    </cfRule>
    <cfRule type="cellIs" dxfId="262" priority="263" stopIfTrue="1" operator="between">
      <formula>$L$3</formula>
      <formula>$L$3</formula>
    </cfRule>
    <cfRule type="cellIs" dxfId="261" priority="264" stopIfTrue="1" operator="between">
      <formula>$L$4</formula>
      <formula>$L$4</formula>
    </cfRule>
  </conditionalFormatting>
  <conditionalFormatting sqref="K558:K559">
    <cfRule type="cellIs" dxfId="260" priority="259" stopIfTrue="1" operator="between">
      <formula>$L$2</formula>
      <formula>$L$2</formula>
    </cfRule>
    <cfRule type="cellIs" dxfId="259" priority="260" stopIfTrue="1" operator="between">
      <formula>$L$3</formula>
      <formula>$L$3</formula>
    </cfRule>
    <cfRule type="cellIs" dxfId="258" priority="261" stopIfTrue="1" operator="between">
      <formula>$L$4</formula>
      <formula>$L$4</formula>
    </cfRule>
  </conditionalFormatting>
  <conditionalFormatting sqref="K560:K561">
    <cfRule type="cellIs" dxfId="257" priority="256" stopIfTrue="1" operator="between">
      <formula>$L$2</formula>
      <formula>$L$2</formula>
    </cfRule>
    <cfRule type="cellIs" dxfId="256" priority="257" stopIfTrue="1" operator="between">
      <formula>$L$3</formula>
      <formula>$L$3</formula>
    </cfRule>
    <cfRule type="cellIs" dxfId="255" priority="258" stopIfTrue="1" operator="between">
      <formula>$L$4</formula>
      <formula>$L$4</formula>
    </cfRule>
  </conditionalFormatting>
  <conditionalFormatting sqref="K562:K563">
    <cfRule type="cellIs" dxfId="254" priority="253" stopIfTrue="1" operator="between">
      <formula>$L$2</formula>
      <formula>$L$2</formula>
    </cfRule>
    <cfRule type="cellIs" dxfId="253" priority="254" stopIfTrue="1" operator="between">
      <formula>$L$3</formula>
      <formula>$L$3</formula>
    </cfRule>
    <cfRule type="cellIs" dxfId="252" priority="255" stopIfTrue="1" operator="between">
      <formula>$L$4</formula>
      <formula>$L$4</formula>
    </cfRule>
  </conditionalFormatting>
  <conditionalFormatting sqref="K564:K565">
    <cfRule type="cellIs" dxfId="251" priority="250" stopIfTrue="1" operator="between">
      <formula>$L$2</formula>
      <formula>$L$2</formula>
    </cfRule>
    <cfRule type="cellIs" dxfId="250" priority="251" stopIfTrue="1" operator="between">
      <formula>$L$3</formula>
      <formula>$L$3</formula>
    </cfRule>
    <cfRule type="cellIs" dxfId="249" priority="252" stopIfTrue="1" operator="between">
      <formula>$L$4</formula>
      <formula>$L$4</formula>
    </cfRule>
  </conditionalFormatting>
  <conditionalFormatting sqref="K566:K567">
    <cfRule type="cellIs" dxfId="248" priority="247" stopIfTrue="1" operator="between">
      <formula>$L$2</formula>
      <formula>$L$2</formula>
    </cfRule>
    <cfRule type="cellIs" dxfId="247" priority="248" stopIfTrue="1" operator="between">
      <formula>$L$3</formula>
      <formula>$L$3</formula>
    </cfRule>
    <cfRule type="cellIs" dxfId="246" priority="249" stopIfTrue="1" operator="between">
      <formula>$L$4</formula>
      <formula>$L$4</formula>
    </cfRule>
  </conditionalFormatting>
  <conditionalFormatting sqref="K568:K569">
    <cfRule type="cellIs" dxfId="245" priority="244" stopIfTrue="1" operator="between">
      <formula>$L$2</formula>
      <formula>$L$2</formula>
    </cfRule>
    <cfRule type="cellIs" dxfId="244" priority="245" stopIfTrue="1" operator="between">
      <formula>$L$3</formula>
      <formula>$L$3</formula>
    </cfRule>
    <cfRule type="cellIs" dxfId="243" priority="246" stopIfTrue="1" operator="between">
      <formula>$L$4</formula>
      <formula>$L$4</formula>
    </cfRule>
  </conditionalFormatting>
  <conditionalFormatting sqref="K570:K571">
    <cfRule type="cellIs" dxfId="242" priority="241" stopIfTrue="1" operator="between">
      <formula>$L$2</formula>
      <formula>$L$2</formula>
    </cfRule>
    <cfRule type="cellIs" dxfId="241" priority="242" stopIfTrue="1" operator="between">
      <formula>$L$3</formula>
      <formula>$L$3</formula>
    </cfRule>
    <cfRule type="cellIs" dxfId="240" priority="243" stopIfTrue="1" operator="between">
      <formula>$L$4</formula>
      <formula>$L$4</formula>
    </cfRule>
  </conditionalFormatting>
  <conditionalFormatting sqref="K572:K573">
    <cfRule type="cellIs" dxfId="239" priority="238" stopIfTrue="1" operator="between">
      <formula>$L$2</formula>
      <formula>$L$2</formula>
    </cfRule>
    <cfRule type="cellIs" dxfId="238" priority="239" stopIfTrue="1" operator="between">
      <formula>$L$3</formula>
      <formula>$L$3</formula>
    </cfRule>
    <cfRule type="cellIs" dxfId="237" priority="240" stopIfTrue="1" operator="between">
      <formula>$L$4</formula>
      <formula>$L$4</formula>
    </cfRule>
  </conditionalFormatting>
  <conditionalFormatting sqref="K574:K575">
    <cfRule type="cellIs" dxfId="236" priority="235" stopIfTrue="1" operator="between">
      <formula>$L$2</formula>
      <formula>$L$2</formula>
    </cfRule>
    <cfRule type="cellIs" dxfId="235" priority="236" stopIfTrue="1" operator="between">
      <formula>$L$3</formula>
      <formula>$L$3</formula>
    </cfRule>
    <cfRule type="cellIs" dxfId="234" priority="237" stopIfTrue="1" operator="between">
      <formula>$L$4</formula>
      <formula>$L$4</formula>
    </cfRule>
  </conditionalFormatting>
  <conditionalFormatting sqref="K576:K577">
    <cfRule type="cellIs" dxfId="233" priority="232" stopIfTrue="1" operator="between">
      <formula>$L$2</formula>
      <formula>$L$2</formula>
    </cfRule>
    <cfRule type="cellIs" dxfId="232" priority="233" stopIfTrue="1" operator="between">
      <formula>$L$3</formula>
      <formula>$L$3</formula>
    </cfRule>
    <cfRule type="cellIs" dxfId="231" priority="234" stopIfTrue="1" operator="between">
      <formula>$L$4</formula>
      <formula>$L$4</formula>
    </cfRule>
  </conditionalFormatting>
  <conditionalFormatting sqref="K578:K579">
    <cfRule type="cellIs" dxfId="230" priority="229" stopIfTrue="1" operator="between">
      <formula>$L$2</formula>
      <formula>$L$2</formula>
    </cfRule>
    <cfRule type="cellIs" dxfId="229" priority="230" stopIfTrue="1" operator="between">
      <formula>$L$3</formula>
      <formula>$L$3</formula>
    </cfRule>
    <cfRule type="cellIs" dxfId="228" priority="231" stopIfTrue="1" operator="between">
      <formula>$L$4</formula>
      <formula>$L$4</formula>
    </cfRule>
  </conditionalFormatting>
  <conditionalFormatting sqref="K580:K581">
    <cfRule type="cellIs" dxfId="227" priority="226" stopIfTrue="1" operator="between">
      <formula>$L$2</formula>
      <formula>$L$2</formula>
    </cfRule>
    <cfRule type="cellIs" dxfId="226" priority="227" stopIfTrue="1" operator="between">
      <formula>$L$3</formula>
      <formula>$L$3</formula>
    </cfRule>
    <cfRule type="cellIs" dxfId="225" priority="228" stopIfTrue="1" operator="between">
      <formula>$L$4</formula>
      <formula>$L$4</formula>
    </cfRule>
  </conditionalFormatting>
  <conditionalFormatting sqref="K582:K583">
    <cfRule type="cellIs" dxfId="224" priority="223" stopIfTrue="1" operator="between">
      <formula>$L$2</formula>
      <formula>$L$2</formula>
    </cfRule>
    <cfRule type="cellIs" dxfId="223" priority="224" stopIfTrue="1" operator="between">
      <formula>$L$3</formula>
      <formula>$L$3</formula>
    </cfRule>
    <cfRule type="cellIs" dxfId="222" priority="225" stopIfTrue="1" operator="between">
      <formula>$L$4</formula>
      <formula>$L$4</formula>
    </cfRule>
  </conditionalFormatting>
  <conditionalFormatting sqref="K584:K585">
    <cfRule type="cellIs" dxfId="221" priority="220" stopIfTrue="1" operator="between">
      <formula>$L$2</formula>
      <formula>$L$2</formula>
    </cfRule>
    <cfRule type="cellIs" dxfId="220" priority="221" stopIfTrue="1" operator="between">
      <formula>$L$3</formula>
      <formula>$L$3</formula>
    </cfRule>
    <cfRule type="cellIs" dxfId="219" priority="222" stopIfTrue="1" operator="between">
      <formula>$L$4</formula>
      <formula>$L$4</formula>
    </cfRule>
  </conditionalFormatting>
  <conditionalFormatting sqref="K586:K587">
    <cfRule type="cellIs" dxfId="218" priority="217" stopIfTrue="1" operator="between">
      <formula>$L$2</formula>
      <formula>$L$2</formula>
    </cfRule>
    <cfRule type="cellIs" dxfId="217" priority="218" stopIfTrue="1" operator="between">
      <formula>$L$3</formula>
      <formula>$L$3</formula>
    </cfRule>
    <cfRule type="cellIs" dxfId="216" priority="219" stopIfTrue="1" operator="between">
      <formula>$L$4</formula>
      <formula>$L$4</formula>
    </cfRule>
  </conditionalFormatting>
  <conditionalFormatting sqref="K588:K589">
    <cfRule type="cellIs" dxfId="215" priority="214" stopIfTrue="1" operator="between">
      <formula>$L$2</formula>
      <formula>$L$2</formula>
    </cfRule>
    <cfRule type="cellIs" dxfId="214" priority="215" stopIfTrue="1" operator="between">
      <formula>$L$3</formula>
      <formula>$L$3</formula>
    </cfRule>
    <cfRule type="cellIs" dxfId="213" priority="216" stopIfTrue="1" operator="between">
      <formula>$L$4</formula>
      <formula>$L$4</formula>
    </cfRule>
  </conditionalFormatting>
  <conditionalFormatting sqref="K590:K591">
    <cfRule type="cellIs" dxfId="212" priority="211" stopIfTrue="1" operator="between">
      <formula>$L$2</formula>
      <formula>$L$2</formula>
    </cfRule>
    <cfRule type="cellIs" dxfId="211" priority="212" stopIfTrue="1" operator="between">
      <formula>$L$3</formula>
      <formula>$L$3</formula>
    </cfRule>
    <cfRule type="cellIs" dxfId="210" priority="213" stopIfTrue="1" operator="between">
      <formula>$L$4</formula>
      <formula>$L$4</formula>
    </cfRule>
  </conditionalFormatting>
  <conditionalFormatting sqref="K592:K593">
    <cfRule type="cellIs" dxfId="209" priority="208" stopIfTrue="1" operator="between">
      <formula>$L$2</formula>
      <formula>$L$2</formula>
    </cfRule>
    <cfRule type="cellIs" dxfId="208" priority="209" stopIfTrue="1" operator="between">
      <formula>$L$3</formula>
      <formula>$L$3</formula>
    </cfRule>
    <cfRule type="cellIs" dxfId="207" priority="210" stopIfTrue="1" operator="between">
      <formula>$L$4</formula>
      <formula>$L$4</formula>
    </cfRule>
  </conditionalFormatting>
  <conditionalFormatting sqref="K594:K595">
    <cfRule type="cellIs" dxfId="206" priority="205" stopIfTrue="1" operator="between">
      <formula>$L$2</formula>
      <formula>$L$2</formula>
    </cfRule>
    <cfRule type="cellIs" dxfId="205" priority="206" stopIfTrue="1" operator="between">
      <formula>$L$3</formula>
      <formula>$L$3</formula>
    </cfRule>
    <cfRule type="cellIs" dxfId="204" priority="207" stopIfTrue="1" operator="between">
      <formula>$L$4</formula>
      <formula>$L$4</formula>
    </cfRule>
  </conditionalFormatting>
  <conditionalFormatting sqref="K596:K597">
    <cfRule type="cellIs" dxfId="203" priority="202" stopIfTrue="1" operator="between">
      <formula>$L$2</formula>
      <formula>$L$2</formula>
    </cfRule>
    <cfRule type="cellIs" dxfId="202" priority="203" stopIfTrue="1" operator="between">
      <formula>$L$3</formula>
      <formula>$L$3</formula>
    </cfRule>
    <cfRule type="cellIs" dxfId="201" priority="204" stopIfTrue="1" operator="between">
      <formula>$L$4</formula>
      <formula>$L$4</formula>
    </cfRule>
  </conditionalFormatting>
  <conditionalFormatting sqref="K598:K599">
    <cfRule type="cellIs" dxfId="200" priority="199" stopIfTrue="1" operator="between">
      <formula>$L$2</formula>
      <formula>$L$2</formula>
    </cfRule>
    <cfRule type="cellIs" dxfId="199" priority="200" stopIfTrue="1" operator="between">
      <formula>$L$3</formula>
      <formula>$L$3</formula>
    </cfRule>
    <cfRule type="cellIs" dxfId="198" priority="201" stopIfTrue="1" operator="between">
      <formula>$L$4</formula>
      <formula>$L$4</formula>
    </cfRule>
  </conditionalFormatting>
  <conditionalFormatting sqref="K600:K601">
    <cfRule type="cellIs" dxfId="197" priority="196" stopIfTrue="1" operator="between">
      <formula>$L$2</formula>
      <formula>$L$2</formula>
    </cfRule>
    <cfRule type="cellIs" dxfId="196" priority="197" stopIfTrue="1" operator="between">
      <formula>$L$3</formula>
      <formula>$L$3</formula>
    </cfRule>
    <cfRule type="cellIs" dxfId="195" priority="198" stopIfTrue="1" operator="between">
      <formula>$L$4</formula>
      <formula>$L$4</formula>
    </cfRule>
  </conditionalFormatting>
  <conditionalFormatting sqref="K602:K603">
    <cfRule type="cellIs" dxfId="194" priority="193" stopIfTrue="1" operator="between">
      <formula>$L$2</formula>
      <formula>$L$2</formula>
    </cfRule>
    <cfRule type="cellIs" dxfId="193" priority="194" stopIfTrue="1" operator="between">
      <formula>$L$3</formula>
      <formula>$L$3</formula>
    </cfRule>
    <cfRule type="cellIs" dxfId="192" priority="195" stopIfTrue="1" operator="between">
      <formula>$L$4</formula>
      <formula>$L$4</formula>
    </cfRule>
  </conditionalFormatting>
  <conditionalFormatting sqref="K604:K605">
    <cfRule type="cellIs" dxfId="191" priority="190" stopIfTrue="1" operator="between">
      <formula>$L$2</formula>
      <formula>$L$2</formula>
    </cfRule>
    <cfRule type="cellIs" dxfId="190" priority="191" stopIfTrue="1" operator="between">
      <formula>$L$3</formula>
      <formula>$L$3</formula>
    </cfRule>
    <cfRule type="cellIs" dxfId="189" priority="192" stopIfTrue="1" operator="between">
      <formula>$L$4</formula>
      <formula>$L$4</formula>
    </cfRule>
  </conditionalFormatting>
  <conditionalFormatting sqref="K610:K611">
    <cfRule type="cellIs" dxfId="188" priority="187" stopIfTrue="1" operator="between">
      <formula>$L$2</formula>
      <formula>$L$2</formula>
    </cfRule>
    <cfRule type="cellIs" dxfId="187" priority="188" stopIfTrue="1" operator="between">
      <formula>$L$3</formula>
      <formula>$L$3</formula>
    </cfRule>
    <cfRule type="cellIs" dxfId="186" priority="189" stopIfTrue="1" operator="between">
      <formula>$L$4</formula>
      <formula>$L$4</formula>
    </cfRule>
  </conditionalFormatting>
  <conditionalFormatting sqref="K612:K613">
    <cfRule type="cellIs" dxfId="185" priority="184" stopIfTrue="1" operator="between">
      <formula>$L$2</formula>
      <formula>$L$2</formula>
    </cfRule>
    <cfRule type="cellIs" dxfId="184" priority="185" stopIfTrue="1" operator="between">
      <formula>$L$3</formula>
      <formula>$L$3</formula>
    </cfRule>
    <cfRule type="cellIs" dxfId="183" priority="186" stopIfTrue="1" operator="between">
      <formula>$L$4</formula>
      <formula>$L$4</formula>
    </cfRule>
  </conditionalFormatting>
  <conditionalFormatting sqref="K614:K615">
    <cfRule type="cellIs" dxfId="182" priority="181" stopIfTrue="1" operator="between">
      <formula>$L$2</formula>
      <formula>$L$2</formula>
    </cfRule>
    <cfRule type="cellIs" dxfId="181" priority="182" stopIfTrue="1" operator="between">
      <formula>$L$3</formula>
      <formula>$L$3</formula>
    </cfRule>
    <cfRule type="cellIs" dxfId="180" priority="183" stopIfTrue="1" operator="between">
      <formula>$L$4</formula>
      <formula>$L$4</formula>
    </cfRule>
  </conditionalFormatting>
  <conditionalFormatting sqref="K616:K617">
    <cfRule type="cellIs" dxfId="179" priority="178" stopIfTrue="1" operator="between">
      <formula>$L$2</formula>
      <formula>$L$2</formula>
    </cfRule>
    <cfRule type="cellIs" dxfId="178" priority="179" stopIfTrue="1" operator="between">
      <formula>$L$3</formula>
      <formula>$L$3</formula>
    </cfRule>
    <cfRule type="cellIs" dxfId="177" priority="180" stopIfTrue="1" operator="between">
      <formula>$L$4</formula>
      <formula>$L$4</formula>
    </cfRule>
  </conditionalFormatting>
  <conditionalFormatting sqref="K618:K619">
    <cfRule type="cellIs" dxfId="176" priority="175" stopIfTrue="1" operator="between">
      <formula>$L$2</formula>
      <formula>$L$2</formula>
    </cfRule>
    <cfRule type="cellIs" dxfId="175" priority="176" stopIfTrue="1" operator="between">
      <formula>$L$3</formula>
      <formula>$L$3</formula>
    </cfRule>
    <cfRule type="cellIs" dxfId="174" priority="177" stopIfTrue="1" operator="between">
      <formula>$L$4</formula>
      <formula>$L$4</formula>
    </cfRule>
  </conditionalFormatting>
  <conditionalFormatting sqref="K620:K621">
    <cfRule type="cellIs" dxfId="173" priority="172" stopIfTrue="1" operator="between">
      <formula>$L$2</formula>
      <formula>$L$2</formula>
    </cfRule>
    <cfRule type="cellIs" dxfId="172" priority="173" stopIfTrue="1" operator="between">
      <formula>$L$3</formula>
      <formula>$L$3</formula>
    </cfRule>
    <cfRule type="cellIs" dxfId="171" priority="174" stopIfTrue="1" operator="between">
      <formula>$L$4</formula>
      <formula>$L$4</formula>
    </cfRule>
  </conditionalFormatting>
  <conditionalFormatting sqref="K622:K623">
    <cfRule type="cellIs" dxfId="170" priority="169" stopIfTrue="1" operator="between">
      <formula>$L$2</formula>
      <formula>$L$2</formula>
    </cfRule>
    <cfRule type="cellIs" dxfId="169" priority="170" stopIfTrue="1" operator="between">
      <formula>$L$3</formula>
      <formula>$L$3</formula>
    </cfRule>
    <cfRule type="cellIs" dxfId="168" priority="171" stopIfTrue="1" operator="between">
      <formula>$L$4</formula>
      <formula>$L$4</formula>
    </cfRule>
  </conditionalFormatting>
  <conditionalFormatting sqref="K624:K625">
    <cfRule type="cellIs" dxfId="167" priority="166" stopIfTrue="1" operator="between">
      <formula>$L$2</formula>
      <formula>$L$2</formula>
    </cfRule>
    <cfRule type="cellIs" dxfId="166" priority="167" stopIfTrue="1" operator="between">
      <formula>$L$3</formula>
      <formula>$L$3</formula>
    </cfRule>
    <cfRule type="cellIs" dxfId="165" priority="168" stopIfTrue="1" operator="between">
      <formula>$L$4</formula>
      <formula>$L$4</formula>
    </cfRule>
  </conditionalFormatting>
  <conditionalFormatting sqref="K608:K609">
    <cfRule type="cellIs" dxfId="164" priority="163" stopIfTrue="1" operator="between">
      <formula>$L$2</formula>
      <formula>$L$2</formula>
    </cfRule>
    <cfRule type="cellIs" dxfId="163" priority="164" stopIfTrue="1" operator="between">
      <formula>$L$3</formula>
      <formula>$L$3</formula>
    </cfRule>
    <cfRule type="cellIs" dxfId="162" priority="165" stopIfTrue="1" operator="between">
      <formula>$L$4</formula>
      <formula>$L$4</formula>
    </cfRule>
  </conditionalFormatting>
  <conditionalFormatting sqref="K630:K631">
    <cfRule type="cellIs" dxfId="161" priority="160" stopIfTrue="1" operator="between">
      <formula>$L$2</formula>
      <formula>$L$2</formula>
    </cfRule>
    <cfRule type="cellIs" dxfId="160" priority="161" stopIfTrue="1" operator="between">
      <formula>$L$3</formula>
      <formula>$L$3</formula>
    </cfRule>
    <cfRule type="cellIs" dxfId="159" priority="162" stopIfTrue="1" operator="between">
      <formula>$L$4</formula>
      <formula>$L$4</formula>
    </cfRule>
  </conditionalFormatting>
  <conditionalFormatting sqref="K632:K633">
    <cfRule type="cellIs" dxfId="158" priority="157" stopIfTrue="1" operator="between">
      <formula>$L$2</formula>
      <formula>$L$2</formula>
    </cfRule>
    <cfRule type="cellIs" dxfId="157" priority="158" stopIfTrue="1" operator="between">
      <formula>$L$3</formula>
      <formula>$L$3</formula>
    </cfRule>
    <cfRule type="cellIs" dxfId="156" priority="159" stopIfTrue="1" operator="between">
      <formula>$L$4</formula>
      <formula>$L$4</formula>
    </cfRule>
  </conditionalFormatting>
  <conditionalFormatting sqref="K634:K635">
    <cfRule type="cellIs" dxfId="155" priority="154" stopIfTrue="1" operator="between">
      <formula>$L$2</formula>
      <formula>$L$2</formula>
    </cfRule>
    <cfRule type="cellIs" dxfId="154" priority="155" stopIfTrue="1" operator="between">
      <formula>$L$3</formula>
      <formula>$L$3</formula>
    </cfRule>
    <cfRule type="cellIs" dxfId="153" priority="156" stopIfTrue="1" operator="between">
      <formula>$L$4</formula>
      <formula>$L$4</formula>
    </cfRule>
  </conditionalFormatting>
  <conditionalFormatting sqref="K636:K637">
    <cfRule type="cellIs" dxfId="152" priority="151" stopIfTrue="1" operator="between">
      <formula>$L$2</formula>
      <formula>$L$2</formula>
    </cfRule>
    <cfRule type="cellIs" dxfId="151" priority="152" stopIfTrue="1" operator="between">
      <formula>$L$3</formula>
      <formula>$L$3</formula>
    </cfRule>
    <cfRule type="cellIs" dxfId="150" priority="153" stopIfTrue="1" operator="between">
      <formula>$L$4</formula>
      <formula>$L$4</formula>
    </cfRule>
  </conditionalFormatting>
  <conditionalFormatting sqref="K638:K639">
    <cfRule type="cellIs" dxfId="149" priority="148" stopIfTrue="1" operator="between">
      <formula>$L$2</formula>
      <formula>$L$2</formula>
    </cfRule>
    <cfRule type="cellIs" dxfId="148" priority="149" stopIfTrue="1" operator="between">
      <formula>$L$3</formula>
      <formula>$L$3</formula>
    </cfRule>
    <cfRule type="cellIs" dxfId="147" priority="150" stopIfTrue="1" operator="between">
      <formula>$L$4</formula>
      <formula>$L$4</formula>
    </cfRule>
  </conditionalFormatting>
  <conditionalFormatting sqref="K640:K641">
    <cfRule type="cellIs" dxfId="146" priority="145" stopIfTrue="1" operator="between">
      <formula>$L$2</formula>
      <formula>$L$2</formula>
    </cfRule>
    <cfRule type="cellIs" dxfId="145" priority="146" stopIfTrue="1" operator="between">
      <formula>$L$3</formula>
      <formula>$L$3</formula>
    </cfRule>
    <cfRule type="cellIs" dxfId="144" priority="147" stopIfTrue="1" operator="between">
      <formula>$L$4</formula>
      <formula>$L$4</formula>
    </cfRule>
  </conditionalFormatting>
  <conditionalFormatting sqref="K644:K645">
    <cfRule type="cellIs" dxfId="143" priority="142" stopIfTrue="1" operator="between">
      <formula>$L$2</formula>
      <formula>$L$2</formula>
    </cfRule>
    <cfRule type="cellIs" dxfId="142" priority="143" stopIfTrue="1" operator="between">
      <formula>$L$3</formula>
      <formula>$L$3</formula>
    </cfRule>
    <cfRule type="cellIs" dxfId="141" priority="144" stopIfTrue="1" operator="between">
      <formula>$L$4</formula>
      <formula>$L$4</formula>
    </cfRule>
  </conditionalFormatting>
  <conditionalFormatting sqref="K646:K647">
    <cfRule type="cellIs" dxfId="140" priority="139" stopIfTrue="1" operator="between">
      <formula>$L$2</formula>
      <formula>$L$2</formula>
    </cfRule>
    <cfRule type="cellIs" dxfId="139" priority="140" stopIfTrue="1" operator="between">
      <formula>$L$3</formula>
      <formula>$L$3</formula>
    </cfRule>
    <cfRule type="cellIs" dxfId="138" priority="141" stopIfTrue="1" operator="between">
      <formula>$L$4</formula>
      <formula>$L$4</formula>
    </cfRule>
  </conditionalFormatting>
  <conditionalFormatting sqref="K648:K649">
    <cfRule type="cellIs" dxfId="137" priority="136" stopIfTrue="1" operator="between">
      <formula>$L$2</formula>
      <formula>$L$2</formula>
    </cfRule>
    <cfRule type="cellIs" dxfId="136" priority="137" stopIfTrue="1" operator="between">
      <formula>$L$3</formula>
      <formula>$L$3</formula>
    </cfRule>
    <cfRule type="cellIs" dxfId="135" priority="138" stopIfTrue="1" operator="between">
      <formula>$L$4</formula>
      <formula>$L$4</formula>
    </cfRule>
  </conditionalFormatting>
  <conditionalFormatting sqref="K650:K651">
    <cfRule type="cellIs" dxfId="134" priority="133" stopIfTrue="1" operator="between">
      <formula>$L$2</formula>
      <formula>$L$2</formula>
    </cfRule>
    <cfRule type="cellIs" dxfId="133" priority="134" stopIfTrue="1" operator="between">
      <formula>$L$3</formula>
      <formula>$L$3</formula>
    </cfRule>
    <cfRule type="cellIs" dxfId="132" priority="135" stopIfTrue="1" operator="between">
      <formula>$L$4</formula>
      <formula>$L$4</formula>
    </cfRule>
  </conditionalFormatting>
  <conditionalFormatting sqref="K652:K653">
    <cfRule type="cellIs" dxfId="131" priority="130" stopIfTrue="1" operator="between">
      <formula>$L$2</formula>
      <formula>$L$2</formula>
    </cfRule>
    <cfRule type="cellIs" dxfId="130" priority="131" stopIfTrue="1" operator="between">
      <formula>$L$3</formula>
      <formula>$L$3</formula>
    </cfRule>
    <cfRule type="cellIs" dxfId="129" priority="132" stopIfTrue="1" operator="between">
      <formula>$L$4</formula>
      <formula>$L$4</formula>
    </cfRule>
  </conditionalFormatting>
  <conditionalFormatting sqref="K654:K655">
    <cfRule type="cellIs" dxfId="128" priority="127" stopIfTrue="1" operator="between">
      <formula>$L$2</formula>
      <formula>$L$2</formula>
    </cfRule>
    <cfRule type="cellIs" dxfId="127" priority="128" stopIfTrue="1" operator="between">
      <formula>$L$3</formula>
      <formula>$L$3</formula>
    </cfRule>
    <cfRule type="cellIs" dxfId="126" priority="129" stopIfTrue="1" operator="between">
      <formula>$L$4</formula>
      <formula>$L$4</formula>
    </cfRule>
  </conditionalFormatting>
  <conditionalFormatting sqref="K656:K657">
    <cfRule type="cellIs" dxfId="125" priority="124" stopIfTrue="1" operator="between">
      <formula>$L$2</formula>
      <formula>$L$2</formula>
    </cfRule>
    <cfRule type="cellIs" dxfId="124" priority="125" stopIfTrue="1" operator="between">
      <formula>$L$3</formula>
      <formula>$L$3</formula>
    </cfRule>
    <cfRule type="cellIs" dxfId="123" priority="126" stopIfTrue="1" operator="between">
      <formula>$L$4</formula>
      <formula>$L$4</formula>
    </cfRule>
  </conditionalFormatting>
  <conditionalFormatting sqref="K658:K659">
    <cfRule type="cellIs" dxfId="122" priority="121" stopIfTrue="1" operator="between">
      <formula>$L$2</formula>
      <formula>$L$2</formula>
    </cfRule>
    <cfRule type="cellIs" dxfId="121" priority="122" stopIfTrue="1" operator="between">
      <formula>$L$3</formula>
      <formula>$L$3</formula>
    </cfRule>
    <cfRule type="cellIs" dxfId="120" priority="123" stopIfTrue="1" operator="between">
      <formula>$L$4</formula>
      <formula>$L$4</formula>
    </cfRule>
  </conditionalFormatting>
  <conditionalFormatting sqref="K678:K679">
    <cfRule type="cellIs" dxfId="119" priority="118" stopIfTrue="1" operator="between">
      <formula>$L$2</formula>
      <formula>$L$2</formula>
    </cfRule>
    <cfRule type="cellIs" dxfId="118" priority="119" stopIfTrue="1" operator="between">
      <formula>$L$3</formula>
      <formula>$L$3</formula>
    </cfRule>
    <cfRule type="cellIs" dxfId="117" priority="120" stopIfTrue="1" operator="between">
      <formula>$L$4</formula>
      <formula>$L$4</formula>
    </cfRule>
  </conditionalFormatting>
  <conditionalFormatting sqref="K680:K681">
    <cfRule type="cellIs" dxfId="116" priority="115" stopIfTrue="1" operator="between">
      <formula>$L$2</formula>
      <formula>$L$2</formula>
    </cfRule>
    <cfRule type="cellIs" dxfId="115" priority="116" stopIfTrue="1" operator="between">
      <formula>$L$3</formula>
      <formula>$L$3</formula>
    </cfRule>
    <cfRule type="cellIs" dxfId="114" priority="117" stopIfTrue="1" operator="between">
      <formula>$L$4</formula>
      <formula>$L$4</formula>
    </cfRule>
  </conditionalFormatting>
  <conditionalFormatting sqref="K682:K683">
    <cfRule type="cellIs" dxfId="113" priority="112" stopIfTrue="1" operator="between">
      <formula>$L$2</formula>
      <formula>$L$2</formula>
    </cfRule>
    <cfRule type="cellIs" dxfId="112" priority="113" stopIfTrue="1" operator="between">
      <formula>$L$3</formula>
      <formula>$L$3</formula>
    </cfRule>
    <cfRule type="cellIs" dxfId="111" priority="114" stopIfTrue="1" operator="between">
      <formula>$L$4</formula>
      <formula>$L$4</formula>
    </cfRule>
  </conditionalFormatting>
  <conditionalFormatting sqref="K684:K685">
    <cfRule type="cellIs" dxfId="110" priority="109" stopIfTrue="1" operator="between">
      <formula>$L$2</formula>
      <formula>$L$2</formula>
    </cfRule>
    <cfRule type="cellIs" dxfId="109" priority="110" stopIfTrue="1" operator="between">
      <formula>$L$3</formula>
      <formula>$L$3</formula>
    </cfRule>
    <cfRule type="cellIs" dxfId="108" priority="111" stopIfTrue="1" operator="between">
      <formula>$L$4</formula>
      <formula>$L$4</formula>
    </cfRule>
  </conditionalFormatting>
  <conditionalFormatting sqref="K762:K763">
    <cfRule type="cellIs" dxfId="107" priority="106" stopIfTrue="1" operator="between">
      <formula>$L$2</formula>
      <formula>$L$2</formula>
    </cfRule>
    <cfRule type="cellIs" dxfId="106" priority="107" stopIfTrue="1" operator="between">
      <formula>$L$3</formula>
      <formula>$L$3</formula>
    </cfRule>
    <cfRule type="cellIs" dxfId="105" priority="108" stopIfTrue="1" operator="between">
      <formula>$L$4</formula>
      <formula>$L$4</formula>
    </cfRule>
  </conditionalFormatting>
  <conditionalFormatting sqref="K764:K765">
    <cfRule type="cellIs" dxfId="104" priority="103" stopIfTrue="1" operator="between">
      <formula>$L$2</formula>
      <formula>$L$2</formula>
    </cfRule>
    <cfRule type="cellIs" dxfId="103" priority="104" stopIfTrue="1" operator="between">
      <formula>$L$3</formula>
      <formula>$L$3</formula>
    </cfRule>
    <cfRule type="cellIs" dxfId="102" priority="105" stopIfTrue="1" operator="between">
      <formula>$L$4</formula>
      <formula>$L$4</formula>
    </cfRule>
  </conditionalFormatting>
  <conditionalFormatting sqref="K766:K767">
    <cfRule type="cellIs" dxfId="101" priority="100" stopIfTrue="1" operator="between">
      <formula>$L$2</formula>
      <formula>$L$2</formula>
    </cfRule>
    <cfRule type="cellIs" dxfId="100" priority="101" stopIfTrue="1" operator="between">
      <formula>$L$3</formula>
      <formula>$L$3</formula>
    </cfRule>
    <cfRule type="cellIs" dxfId="99" priority="102" stopIfTrue="1" operator="between">
      <formula>$L$4</formula>
      <formula>$L$4</formula>
    </cfRule>
  </conditionalFormatting>
  <conditionalFormatting sqref="K768:K769">
    <cfRule type="cellIs" dxfId="98" priority="97" stopIfTrue="1" operator="between">
      <formula>$L$2</formula>
      <formula>$L$2</formula>
    </cfRule>
    <cfRule type="cellIs" dxfId="97" priority="98" stopIfTrue="1" operator="between">
      <formula>$L$3</formula>
      <formula>$L$3</formula>
    </cfRule>
    <cfRule type="cellIs" dxfId="96" priority="99" stopIfTrue="1" operator="between">
      <formula>$L$4</formula>
      <formula>$L$4</formula>
    </cfRule>
  </conditionalFormatting>
  <conditionalFormatting sqref="K770:K771">
    <cfRule type="cellIs" dxfId="95" priority="94" stopIfTrue="1" operator="between">
      <formula>$L$2</formula>
      <formula>$L$2</formula>
    </cfRule>
    <cfRule type="cellIs" dxfId="94" priority="95" stopIfTrue="1" operator="between">
      <formula>$L$3</formula>
      <formula>$L$3</formula>
    </cfRule>
    <cfRule type="cellIs" dxfId="93" priority="96" stopIfTrue="1" operator="between">
      <formula>$L$4</formula>
      <formula>$L$4</formula>
    </cfRule>
  </conditionalFormatting>
  <conditionalFormatting sqref="K772:K773">
    <cfRule type="cellIs" dxfId="92" priority="91" stopIfTrue="1" operator="between">
      <formula>$L$2</formula>
      <formula>$L$2</formula>
    </cfRule>
    <cfRule type="cellIs" dxfId="91" priority="92" stopIfTrue="1" operator="between">
      <formula>$L$3</formula>
      <formula>$L$3</formula>
    </cfRule>
    <cfRule type="cellIs" dxfId="90" priority="93" stopIfTrue="1" operator="between">
      <formula>$L$4</formula>
      <formula>$L$4</formula>
    </cfRule>
  </conditionalFormatting>
  <conditionalFormatting sqref="K774:K775">
    <cfRule type="cellIs" dxfId="89" priority="88" stopIfTrue="1" operator="between">
      <formula>$L$2</formula>
      <formula>$L$2</formula>
    </cfRule>
    <cfRule type="cellIs" dxfId="88" priority="89" stopIfTrue="1" operator="between">
      <formula>$L$3</formula>
      <formula>$L$3</formula>
    </cfRule>
    <cfRule type="cellIs" dxfId="87" priority="90" stopIfTrue="1" operator="between">
      <formula>$L$4</formula>
      <formula>$L$4</formula>
    </cfRule>
  </conditionalFormatting>
  <conditionalFormatting sqref="K776:K777">
    <cfRule type="cellIs" dxfId="86" priority="85" stopIfTrue="1" operator="between">
      <formula>$L$2</formula>
      <formula>$L$2</formula>
    </cfRule>
    <cfRule type="cellIs" dxfId="85" priority="86" stopIfTrue="1" operator="between">
      <formula>$L$3</formula>
      <formula>$L$3</formula>
    </cfRule>
    <cfRule type="cellIs" dxfId="84" priority="87" stopIfTrue="1" operator="between">
      <formula>$L$4</formula>
      <formula>$L$4</formula>
    </cfRule>
  </conditionalFormatting>
  <conditionalFormatting sqref="K778:K779">
    <cfRule type="cellIs" dxfId="83" priority="82" stopIfTrue="1" operator="between">
      <formula>$L$2</formula>
      <formula>$L$2</formula>
    </cfRule>
    <cfRule type="cellIs" dxfId="82" priority="83" stopIfTrue="1" operator="between">
      <formula>$L$3</formula>
      <formula>$L$3</formula>
    </cfRule>
    <cfRule type="cellIs" dxfId="81" priority="84" stopIfTrue="1" operator="between">
      <formula>$L$4</formula>
      <formula>$L$4</formula>
    </cfRule>
  </conditionalFormatting>
  <conditionalFormatting sqref="K780:K781">
    <cfRule type="cellIs" dxfId="80" priority="79" stopIfTrue="1" operator="between">
      <formula>$L$2</formula>
      <formula>$L$2</formula>
    </cfRule>
    <cfRule type="cellIs" dxfId="79" priority="80" stopIfTrue="1" operator="between">
      <formula>$L$3</formula>
      <formula>$L$3</formula>
    </cfRule>
    <cfRule type="cellIs" dxfId="78" priority="81" stopIfTrue="1" operator="between">
      <formula>$L$4</formula>
      <formula>$L$4</formula>
    </cfRule>
  </conditionalFormatting>
  <conditionalFormatting sqref="K782:K783">
    <cfRule type="cellIs" dxfId="77" priority="76" stopIfTrue="1" operator="between">
      <formula>$L$2</formula>
      <formula>$L$2</formula>
    </cfRule>
    <cfRule type="cellIs" dxfId="76" priority="77" stopIfTrue="1" operator="between">
      <formula>$L$3</formula>
      <formula>$L$3</formula>
    </cfRule>
    <cfRule type="cellIs" dxfId="75" priority="78" stopIfTrue="1" operator="between">
      <formula>$L$4</formula>
      <formula>$L$4</formula>
    </cfRule>
  </conditionalFormatting>
  <conditionalFormatting sqref="K694:K695">
    <cfRule type="cellIs" dxfId="74" priority="73" stopIfTrue="1" operator="between">
      <formula>$L$2</formula>
      <formula>$L$2</formula>
    </cfRule>
    <cfRule type="cellIs" dxfId="73" priority="74" stopIfTrue="1" operator="between">
      <formula>$L$3</formula>
      <formula>$L$3</formula>
    </cfRule>
    <cfRule type="cellIs" dxfId="72" priority="75" stopIfTrue="1" operator="between">
      <formula>$L$4</formula>
      <formula>$L$4</formula>
    </cfRule>
  </conditionalFormatting>
  <conditionalFormatting sqref="K692:K693">
    <cfRule type="cellIs" dxfId="71" priority="70" stopIfTrue="1" operator="between">
      <formula>$L$2</formula>
      <formula>$L$2</formula>
    </cfRule>
    <cfRule type="cellIs" dxfId="70" priority="71" stopIfTrue="1" operator="between">
      <formula>$L$3</formula>
      <formula>$L$3</formula>
    </cfRule>
    <cfRule type="cellIs" dxfId="69" priority="72" stopIfTrue="1" operator="between">
      <formula>$L$4</formula>
      <formula>$L$4</formula>
    </cfRule>
  </conditionalFormatting>
  <conditionalFormatting sqref="K690:K691">
    <cfRule type="cellIs" dxfId="68" priority="67" stopIfTrue="1" operator="between">
      <formula>$L$2</formula>
      <formula>$L$2</formula>
    </cfRule>
    <cfRule type="cellIs" dxfId="67" priority="68" stopIfTrue="1" operator="between">
      <formula>$L$3</formula>
      <formula>$L$3</formula>
    </cfRule>
    <cfRule type="cellIs" dxfId="66" priority="69" stopIfTrue="1" operator="between">
      <formula>$L$4</formula>
      <formula>$L$4</formula>
    </cfRule>
  </conditionalFormatting>
  <conditionalFormatting sqref="K688:K689">
    <cfRule type="cellIs" dxfId="65" priority="64" stopIfTrue="1" operator="between">
      <formula>$L$2</formula>
      <formula>$L$2</formula>
    </cfRule>
    <cfRule type="cellIs" dxfId="64" priority="65" stopIfTrue="1" operator="between">
      <formula>$L$3</formula>
      <formula>$L$3</formula>
    </cfRule>
    <cfRule type="cellIs" dxfId="63" priority="66" stopIfTrue="1" operator="between">
      <formula>$L$4</formula>
      <formula>$L$4</formula>
    </cfRule>
  </conditionalFormatting>
  <conditionalFormatting sqref="K686:K687">
    <cfRule type="cellIs" dxfId="62" priority="61" stopIfTrue="1" operator="between">
      <formula>$L$2</formula>
      <formula>$L$2</formula>
    </cfRule>
    <cfRule type="cellIs" dxfId="61" priority="62" stopIfTrue="1" operator="between">
      <formula>$L$3</formula>
      <formula>$L$3</formula>
    </cfRule>
    <cfRule type="cellIs" dxfId="60" priority="63" stopIfTrue="1" operator="between">
      <formula>$L$4</formula>
      <formula>$L$4</formula>
    </cfRule>
  </conditionalFormatting>
  <conditionalFormatting sqref="K718:K719">
    <cfRule type="cellIs" dxfId="59" priority="58" stopIfTrue="1" operator="between">
      <formula>$L$2</formula>
      <formula>$L$2</formula>
    </cfRule>
    <cfRule type="cellIs" dxfId="58" priority="59" stopIfTrue="1" operator="between">
      <formula>$L$3</formula>
      <formula>$L$3</formula>
    </cfRule>
    <cfRule type="cellIs" dxfId="57" priority="60" stopIfTrue="1" operator="between">
      <formula>$L$4</formula>
      <formula>$L$4</formula>
    </cfRule>
  </conditionalFormatting>
  <conditionalFormatting sqref="K720:K721">
    <cfRule type="cellIs" dxfId="56" priority="55" stopIfTrue="1" operator="between">
      <formula>$L$2</formula>
      <formula>$L$2</formula>
    </cfRule>
    <cfRule type="cellIs" dxfId="55" priority="56" stopIfTrue="1" operator="between">
      <formula>$L$3</formula>
      <formula>$L$3</formula>
    </cfRule>
    <cfRule type="cellIs" dxfId="54" priority="57" stopIfTrue="1" operator="between">
      <formula>$L$4</formula>
      <formula>$L$4</formula>
    </cfRule>
  </conditionalFormatting>
  <conditionalFormatting sqref="K696:K697">
    <cfRule type="cellIs" dxfId="53" priority="52" stopIfTrue="1" operator="between">
      <formula>$L$2</formula>
      <formula>$L$2</formula>
    </cfRule>
    <cfRule type="cellIs" dxfId="52" priority="53" stopIfTrue="1" operator="between">
      <formula>$L$3</formula>
      <formula>$L$3</formula>
    </cfRule>
    <cfRule type="cellIs" dxfId="51" priority="54" stopIfTrue="1" operator="between">
      <formula>$L$4</formula>
      <formula>$L$4</formula>
    </cfRule>
  </conditionalFormatting>
  <conditionalFormatting sqref="K698:K699">
    <cfRule type="cellIs" dxfId="50" priority="49" stopIfTrue="1" operator="between">
      <formula>$L$2</formula>
      <formula>$L$2</formula>
    </cfRule>
    <cfRule type="cellIs" dxfId="49" priority="50" stopIfTrue="1" operator="between">
      <formula>$L$3</formula>
      <formula>$L$3</formula>
    </cfRule>
    <cfRule type="cellIs" dxfId="48" priority="51" stopIfTrue="1" operator="between">
      <formula>$L$4</formula>
      <formula>$L$4</formula>
    </cfRule>
  </conditionalFormatting>
  <conditionalFormatting sqref="K700:K701">
    <cfRule type="cellIs" dxfId="47" priority="46" stopIfTrue="1" operator="between">
      <formula>$L$2</formula>
      <formula>$L$2</formula>
    </cfRule>
    <cfRule type="cellIs" dxfId="46" priority="47" stopIfTrue="1" operator="between">
      <formula>$L$3</formula>
      <formula>$L$3</formula>
    </cfRule>
    <cfRule type="cellIs" dxfId="45" priority="48" stopIfTrue="1" operator="between">
      <formula>$L$4</formula>
      <formula>$L$4</formula>
    </cfRule>
  </conditionalFormatting>
  <conditionalFormatting sqref="K702:K703">
    <cfRule type="cellIs" dxfId="44" priority="43" stopIfTrue="1" operator="between">
      <formula>$L$2</formula>
      <formula>$L$2</formula>
    </cfRule>
    <cfRule type="cellIs" dxfId="43" priority="44" stopIfTrue="1" operator="between">
      <formula>$L$3</formula>
      <formula>$L$3</formula>
    </cfRule>
    <cfRule type="cellIs" dxfId="42" priority="45" stopIfTrue="1" operator="between">
      <formula>$L$4</formula>
      <formula>$L$4</formula>
    </cfRule>
  </conditionalFormatting>
  <conditionalFormatting sqref="K704:K705">
    <cfRule type="cellIs" dxfId="41" priority="40" stopIfTrue="1" operator="between">
      <formula>$L$2</formula>
      <formula>$L$2</formula>
    </cfRule>
    <cfRule type="cellIs" dxfId="40" priority="41" stopIfTrue="1" operator="between">
      <formula>$L$3</formula>
      <formula>$L$3</formula>
    </cfRule>
    <cfRule type="cellIs" dxfId="39" priority="42" stopIfTrue="1" operator="between">
      <formula>$L$4</formula>
      <formula>$L$4</formula>
    </cfRule>
  </conditionalFormatting>
  <conditionalFormatting sqref="K706:K707">
    <cfRule type="cellIs" dxfId="38" priority="37" stopIfTrue="1" operator="between">
      <formula>$L$2</formula>
      <formula>$L$2</formula>
    </cfRule>
    <cfRule type="cellIs" dxfId="37" priority="38" stopIfTrue="1" operator="between">
      <formula>$L$3</formula>
      <formula>$L$3</formula>
    </cfRule>
    <cfRule type="cellIs" dxfId="36" priority="39" stopIfTrue="1" operator="between">
      <formula>$L$4</formula>
      <formula>$L$4</formula>
    </cfRule>
  </conditionalFormatting>
  <conditionalFormatting sqref="K708:K709">
    <cfRule type="cellIs" dxfId="35" priority="34" stopIfTrue="1" operator="between">
      <formula>$L$2</formula>
      <formula>$L$2</formula>
    </cfRule>
    <cfRule type="cellIs" dxfId="34" priority="35" stopIfTrue="1" operator="between">
      <formula>$L$3</formula>
      <formula>$L$3</formula>
    </cfRule>
    <cfRule type="cellIs" dxfId="33" priority="36" stopIfTrue="1" operator="between">
      <formula>$L$4</formula>
      <formula>$L$4</formula>
    </cfRule>
  </conditionalFormatting>
  <conditionalFormatting sqref="K710:K711">
    <cfRule type="cellIs" dxfId="32" priority="31" stopIfTrue="1" operator="between">
      <formula>$L$2</formula>
      <formula>$L$2</formula>
    </cfRule>
    <cfRule type="cellIs" dxfId="31" priority="32" stopIfTrue="1" operator="between">
      <formula>$L$3</formula>
      <formula>$L$3</formula>
    </cfRule>
    <cfRule type="cellIs" dxfId="30" priority="33" stopIfTrue="1" operator="between">
      <formula>$L$4</formula>
      <formula>$L$4</formula>
    </cfRule>
  </conditionalFormatting>
  <conditionalFormatting sqref="K712:K713">
    <cfRule type="cellIs" dxfId="29" priority="28" stopIfTrue="1" operator="between">
      <formula>$L$2</formula>
      <formula>$L$2</formula>
    </cfRule>
    <cfRule type="cellIs" dxfId="28" priority="29" stopIfTrue="1" operator="between">
      <formula>$L$3</formula>
      <formula>$L$3</formula>
    </cfRule>
    <cfRule type="cellIs" dxfId="27" priority="30" stopIfTrue="1" operator="between">
      <formula>$L$4</formula>
      <formula>$L$4</formula>
    </cfRule>
  </conditionalFormatting>
  <conditionalFormatting sqref="K714:K715">
    <cfRule type="cellIs" dxfId="26" priority="25" stopIfTrue="1" operator="between">
      <formula>$L$2</formula>
      <formula>$L$2</formula>
    </cfRule>
    <cfRule type="cellIs" dxfId="25" priority="26" stopIfTrue="1" operator="between">
      <formula>$L$3</formula>
      <formula>$L$3</formula>
    </cfRule>
    <cfRule type="cellIs" dxfId="24" priority="27" stopIfTrue="1" operator="between">
      <formula>$L$4</formula>
      <formula>$L$4</formula>
    </cfRule>
  </conditionalFormatting>
  <conditionalFormatting sqref="K716:K717">
    <cfRule type="cellIs" dxfId="23" priority="22" stopIfTrue="1" operator="between">
      <formula>$L$2</formula>
      <formula>$L$2</formula>
    </cfRule>
    <cfRule type="cellIs" dxfId="22" priority="23" stopIfTrue="1" operator="between">
      <formula>$L$3</formula>
      <formula>$L$3</formula>
    </cfRule>
    <cfRule type="cellIs" dxfId="21" priority="24" stopIfTrue="1" operator="between">
      <formula>$L$4</formula>
      <formula>$L$4</formula>
    </cfRule>
  </conditionalFormatting>
  <conditionalFormatting sqref="K10:K11">
    <cfRule type="cellIs" dxfId="20" priority="19" stopIfTrue="1" operator="between">
      <formula>$L$2</formula>
      <formula>$L$2</formula>
    </cfRule>
    <cfRule type="cellIs" dxfId="19" priority="20" stopIfTrue="1" operator="between">
      <formula>$L$3</formula>
      <formula>$L$3</formula>
    </cfRule>
    <cfRule type="cellIs" dxfId="18" priority="21" stopIfTrue="1" operator="between">
      <formula>$L$4</formula>
      <formula>$L$4</formula>
    </cfRule>
  </conditionalFormatting>
  <conditionalFormatting sqref="K12:K13">
    <cfRule type="cellIs" dxfId="17" priority="16" stopIfTrue="1" operator="between">
      <formula>$L$2</formula>
      <formula>$L$2</formula>
    </cfRule>
    <cfRule type="cellIs" dxfId="16" priority="17" stopIfTrue="1" operator="between">
      <formula>$L$3</formula>
      <formula>$L$3</formula>
    </cfRule>
    <cfRule type="cellIs" dxfId="15" priority="18" stopIfTrue="1" operator="between">
      <formula>$L$4</formula>
      <formula>$L$4</formula>
    </cfRule>
  </conditionalFormatting>
  <conditionalFormatting sqref="K14:K15">
    <cfRule type="cellIs" dxfId="14" priority="13" stopIfTrue="1" operator="between">
      <formula>$L$2</formula>
      <formula>$L$2</formula>
    </cfRule>
    <cfRule type="cellIs" dxfId="13" priority="14" stopIfTrue="1" operator="between">
      <formula>$L$3</formula>
      <formula>$L$3</formula>
    </cfRule>
    <cfRule type="cellIs" dxfId="12" priority="15" stopIfTrue="1" operator="between">
      <formula>$L$4</formula>
      <formula>$L$4</formula>
    </cfRule>
  </conditionalFormatting>
  <conditionalFormatting sqref="K16:K17">
    <cfRule type="cellIs" dxfId="11" priority="10" stopIfTrue="1" operator="between">
      <formula>$L$2</formula>
      <formula>$L$2</formula>
    </cfRule>
    <cfRule type="cellIs" dxfId="10" priority="11" stopIfTrue="1" operator="between">
      <formula>$L$3</formula>
      <formula>$L$3</formula>
    </cfRule>
    <cfRule type="cellIs" dxfId="9" priority="12" stopIfTrue="1" operator="between">
      <formula>$L$4</formula>
      <formula>$L$4</formula>
    </cfRule>
  </conditionalFormatting>
  <conditionalFormatting sqref="K18:K19">
    <cfRule type="cellIs" dxfId="8" priority="7" stopIfTrue="1" operator="between">
      <formula>$L$2</formula>
      <formula>$L$2</formula>
    </cfRule>
    <cfRule type="cellIs" dxfId="7" priority="8" stopIfTrue="1" operator="between">
      <formula>$L$3</formula>
      <formula>$L$3</formula>
    </cfRule>
    <cfRule type="cellIs" dxfId="6" priority="9" stopIfTrue="1" operator="between">
      <formula>$L$4</formula>
      <formula>$L$4</formula>
    </cfRule>
  </conditionalFormatting>
  <conditionalFormatting sqref="K20:K21">
    <cfRule type="cellIs" dxfId="5" priority="4" stopIfTrue="1" operator="between">
      <formula>$L$2</formula>
      <formula>$L$2</formula>
    </cfRule>
    <cfRule type="cellIs" dxfId="4" priority="5" stopIfTrue="1" operator="between">
      <formula>$L$3</formula>
      <formula>$L$3</formula>
    </cfRule>
    <cfRule type="cellIs" dxfId="3" priority="6" stopIfTrue="1" operator="between">
      <formula>$L$4</formula>
      <formula>$L$4</formula>
    </cfRule>
  </conditionalFormatting>
  <conditionalFormatting sqref="K22:K23">
    <cfRule type="cellIs" dxfId="2" priority="1" stopIfTrue="1" operator="between">
      <formula>$L$2</formula>
      <formula>$L$2</formula>
    </cfRule>
    <cfRule type="cellIs" dxfId="1" priority="2" stopIfTrue="1" operator="between">
      <formula>$L$3</formula>
      <formula>$L$3</formula>
    </cfRule>
    <cfRule type="cellIs" dxfId="0" priority="3" stopIfTrue="1" operator="between">
      <formula>$L$4</formula>
      <formula>$L$4</formula>
    </cfRule>
  </conditionalFormatting>
  <dataValidations count="6">
    <dataValidation type="list" allowBlank="1" showInputMessage="1" showErrorMessage="1" sqref="C2:C14 C16 C56 C58:C208 C210:C783 C18:C54" xr:uid="{00000000-0002-0000-0200-000000000000}">
      <formula1>$D$2:$D$13</formula1>
    </dataValidation>
    <dataValidation type="list" allowBlank="1" showInputMessage="1" showErrorMessage="1" sqref="K2:K783" xr:uid="{00000000-0002-0000-0200-000001000000}">
      <formula1>$L$2:$L$4</formula1>
    </dataValidation>
    <dataValidation type="list" allowBlank="1" showInputMessage="1" showErrorMessage="1" sqref="M2:M783" xr:uid="{00000000-0002-0000-0200-000002000000}">
      <formula1>$N$2:$N$6</formula1>
    </dataValidation>
    <dataValidation type="list" allowBlank="1" showInputMessage="1" showErrorMessage="1" sqref="O2:O783" xr:uid="{00000000-0002-0000-0200-000003000000}">
      <formula1>$P$2:$P$7</formula1>
    </dataValidation>
    <dataValidation type="list" allowBlank="1" showInputMessage="1" showErrorMessage="1" sqref="Q2:Q783" xr:uid="{00000000-0002-0000-0200-000004000000}">
      <formula1>$S$2:$S$14</formula1>
    </dataValidation>
    <dataValidation type="list" allowBlank="1" showInputMessage="1" showErrorMessage="1" sqref="I2:I783" xr:uid="{00000000-0002-0000-0200-000005000000}">
      <formula1>$T$18:$T$23</formula1>
    </dataValidation>
  </dataValidations>
  <printOptions gridLines="1"/>
  <pageMargins left="0.75" right="0.75" top="1" bottom="1" header="0.5" footer="0.5"/>
  <pageSetup paperSize="9" scale="63" orientation="landscape" r:id="rId1"/>
  <headerFooter alignWithMargins="0"/>
  <rowBreaks count="1" manualBreakCount="1">
    <brk id="1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
  <sheetViews>
    <sheetView workbookViewId="0">
      <selection activeCell="B1" sqref="B1:B65536"/>
    </sheetView>
  </sheetViews>
  <sheetFormatPr defaultRowHeight="12.75" x14ac:dyDescent="0.2"/>
  <cols>
    <col min="1" max="1" width="14.5703125" style="51" customWidth="1"/>
    <col min="2" max="2" width="49.28515625" style="51" customWidth="1"/>
    <col min="3" max="3" width="19.42578125" style="51" customWidth="1"/>
    <col min="4" max="4" width="60.140625" style="51" customWidth="1"/>
    <col min="5" max="16384" width="9.140625" style="51"/>
  </cols>
  <sheetData>
    <row r="1" spans="1:4" s="52" customFormat="1" ht="39" customHeight="1" x14ac:dyDescent="0.25">
      <c r="A1" s="52" t="s">
        <v>67</v>
      </c>
      <c r="B1" s="52" t="s">
        <v>65</v>
      </c>
      <c r="C1" s="52" t="s">
        <v>66</v>
      </c>
      <c r="D1" s="52" t="s">
        <v>69</v>
      </c>
    </row>
    <row r="2" spans="1:4" ht="330" customHeight="1" x14ac:dyDescent="0.2">
      <c r="A2" s="88" t="s">
        <v>1984</v>
      </c>
      <c r="B2" s="54" t="s">
        <v>1985</v>
      </c>
      <c r="C2" s="53">
        <v>43188</v>
      </c>
      <c r="D2" s="89" t="s">
        <v>1986</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
  <sheetViews>
    <sheetView topLeftCell="A2" workbookViewId="0">
      <selection activeCell="A2" sqref="A2:A3"/>
    </sheetView>
  </sheetViews>
  <sheetFormatPr defaultRowHeight="12.75" x14ac:dyDescent="0.2"/>
  <cols>
    <col min="1" max="1" width="17.28515625" customWidth="1"/>
    <col min="2" max="2" width="26.28515625" customWidth="1"/>
    <col min="3" max="3" width="23.42578125" customWidth="1"/>
  </cols>
  <sheetData>
    <row r="1" spans="1:3" ht="45" customHeight="1" x14ac:dyDescent="0.2">
      <c r="A1" s="49" t="s">
        <v>4</v>
      </c>
      <c r="B1" s="49" t="s">
        <v>39</v>
      </c>
      <c r="C1" s="49" t="s">
        <v>68</v>
      </c>
    </row>
    <row r="2" spans="1:3" ht="12.75" customHeight="1" x14ac:dyDescent="0.2">
      <c r="A2" s="192" t="s">
        <v>1792</v>
      </c>
      <c r="B2" s="192" t="s">
        <v>1793</v>
      </c>
      <c r="C2" s="194" t="s">
        <v>1890</v>
      </c>
    </row>
    <row r="3" spans="1:3" x14ac:dyDescent="0.2">
      <c r="A3" s="193"/>
      <c r="B3" s="193"/>
      <c r="C3" s="193"/>
    </row>
    <row r="4" spans="1:3" ht="13.15" customHeight="1" x14ac:dyDescent="0.2">
      <c r="A4" s="194" t="s">
        <v>1991</v>
      </c>
      <c r="B4" s="194" t="s">
        <v>1992</v>
      </c>
      <c r="C4" s="192" t="s">
        <v>2168</v>
      </c>
    </row>
    <row r="5" spans="1:3" x14ac:dyDescent="0.2">
      <c r="A5" s="195"/>
      <c r="B5" s="193"/>
      <c r="C5" s="193"/>
    </row>
    <row r="6" spans="1:3" x14ac:dyDescent="0.2">
      <c r="A6" s="192" t="s">
        <v>381</v>
      </c>
      <c r="B6" s="192" t="s">
        <v>2167</v>
      </c>
      <c r="C6" s="194" t="s">
        <v>2260</v>
      </c>
    </row>
    <row r="7" spans="1:3" x14ac:dyDescent="0.2">
      <c r="A7" s="193"/>
      <c r="B7" s="193"/>
      <c r="C7" s="193"/>
    </row>
    <row r="8" spans="1:3" x14ac:dyDescent="0.2">
      <c r="A8" s="194" t="s">
        <v>487</v>
      </c>
      <c r="B8" s="194" t="s">
        <v>2172</v>
      </c>
      <c r="C8" s="194" t="s">
        <v>2260</v>
      </c>
    </row>
    <row r="9" spans="1:3" x14ac:dyDescent="0.2">
      <c r="A9" s="195"/>
      <c r="B9" s="193"/>
      <c r="C9" s="193"/>
    </row>
    <row r="10" spans="1:3" x14ac:dyDescent="0.2">
      <c r="A10" s="192" t="s">
        <v>1134</v>
      </c>
      <c r="B10" s="192" t="s">
        <v>2811</v>
      </c>
      <c r="C10" s="194" t="s">
        <v>2860</v>
      </c>
    </row>
    <row r="11" spans="1:3" x14ac:dyDescent="0.2">
      <c r="A11" s="193"/>
      <c r="B11" s="193"/>
      <c r="C11" s="193"/>
    </row>
    <row r="12" spans="1:3" x14ac:dyDescent="0.2">
      <c r="A12" s="192" t="s">
        <v>1141</v>
      </c>
      <c r="B12" s="192" t="s">
        <v>2812</v>
      </c>
      <c r="C12" s="194" t="s">
        <v>2864</v>
      </c>
    </row>
    <row r="13" spans="1:3" x14ac:dyDescent="0.2">
      <c r="A13" s="193"/>
      <c r="B13" s="193"/>
      <c r="C13" s="193"/>
    </row>
    <row r="14" spans="1:3" x14ac:dyDescent="0.2">
      <c r="A14" s="192" t="s">
        <v>2813</v>
      </c>
      <c r="B14" s="192" t="s">
        <v>2812</v>
      </c>
      <c r="C14" s="194" t="s">
        <v>2885</v>
      </c>
    </row>
    <row r="15" spans="1:3" x14ac:dyDescent="0.2">
      <c r="A15" s="193"/>
      <c r="B15" s="193"/>
      <c r="C15" s="193"/>
    </row>
    <row r="16" spans="1:3" x14ac:dyDescent="0.2">
      <c r="A16" s="192" t="s">
        <v>1229</v>
      </c>
      <c r="B16" s="192" t="s">
        <v>2914</v>
      </c>
      <c r="C16" s="192" t="s">
        <v>2915</v>
      </c>
    </row>
    <row r="17" spans="1:3" x14ac:dyDescent="0.2">
      <c r="A17" s="193"/>
      <c r="B17" s="193"/>
      <c r="C17" s="193"/>
    </row>
    <row r="18" spans="1:3" x14ac:dyDescent="0.2">
      <c r="A18" s="192"/>
      <c r="B18" s="192"/>
      <c r="C18" s="192"/>
    </row>
    <row r="19" spans="1:3" x14ac:dyDescent="0.2">
      <c r="A19" s="193"/>
      <c r="B19" s="193"/>
      <c r="C19" s="193"/>
    </row>
    <row r="20" spans="1:3" x14ac:dyDescent="0.2">
      <c r="A20" s="192"/>
      <c r="B20" s="192"/>
      <c r="C20" s="192"/>
    </row>
    <row r="21" spans="1:3" x14ac:dyDescent="0.2">
      <c r="A21" s="193"/>
      <c r="B21" s="193"/>
      <c r="C21" s="193"/>
    </row>
    <row r="22" spans="1:3" x14ac:dyDescent="0.2">
      <c r="A22" s="192"/>
      <c r="B22" s="192"/>
      <c r="C22" s="192"/>
    </row>
    <row r="23" spans="1:3" x14ac:dyDescent="0.2">
      <c r="A23" s="193"/>
      <c r="B23" s="193"/>
      <c r="C23" s="193"/>
    </row>
    <row r="24" spans="1:3" x14ac:dyDescent="0.2">
      <c r="A24" s="192"/>
      <c r="B24" s="192"/>
      <c r="C24" s="192"/>
    </row>
    <row r="25" spans="1:3" x14ac:dyDescent="0.2">
      <c r="A25" s="193"/>
      <c r="B25" s="193"/>
      <c r="C25" s="193"/>
    </row>
    <row r="26" spans="1:3" x14ac:dyDescent="0.2">
      <c r="A26" s="192"/>
      <c r="B26" s="192"/>
      <c r="C26" s="192"/>
    </row>
    <row r="27" spans="1:3" x14ac:dyDescent="0.2">
      <c r="A27" s="193"/>
      <c r="B27" s="193"/>
      <c r="C27" s="193"/>
    </row>
    <row r="28" spans="1:3" x14ac:dyDescent="0.2">
      <c r="A28" s="192"/>
      <c r="B28" s="192"/>
      <c r="C28" s="192"/>
    </row>
    <row r="29" spans="1:3" x14ac:dyDescent="0.2">
      <c r="A29" s="193"/>
      <c r="B29" s="193"/>
      <c r="C29" s="193"/>
    </row>
    <row r="30" spans="1:3" x14ac:dyDescent="0.2">
      <c r="A30" s="192"/>
      <c r="B30" s="192"/>
      <c r="C30" s="192"/>
    </row>
    <row r="31" spans="1:3" x14ac:dyDescent="0.2">
      <c r="A31" s="193"/>
      <c r="B31" s="193"/>
      <c r="C31" s="193"/>
    </row>
    <row r="32" spans="1:3" x14ac:dyDescent="0.2">
      <c r="A32" s="198"/>
      <c r="B32" s="196"/>
      <c r="C32" s="196"/>
    </row>
    <row r="33" spans="1:3" x14ac:dyDescent="0.2">
      <c r="A33" s="199"/>
      <c r="B33" s="197"/>
      <c r="C33" s="197"/>
    </row>
    <row r="34" spans="1:3" x14ac:dyDescent="0.2">
      <c r="A34" s="198"/>
      <c r="B34" s="196"/>
      <c r="C34" s="196"/>
    </row>
    <row r="35" spans="1:3" x14ac:dyDescent="0.2">
      <c r="A35" s="199"/>
      <c r="B35" s="197"/>
      <c r="C35" s="197"/>
    </row>
  </sheetData>
  <mergeCells count="51">
    <mergeCell ref="A20:A21"/>
    <mergeCell ref="A18:A19"/>
    <mergeCell ref="A34:A35"/>
    <mergeCell ref="A32:A33"/>
    <mergeCell ref="A26:A27"/>
    <mergeCell ref="A24:A25"/>
    <mergeCell ref="A22:A23"/>
    <mergeCell ref="C34:C35"/>
    <mergeCell ref="C32:C33"/>
    <mergeCell ref="B34:B35"/>
    <mergeCell ref="B32:B33"/>
    <mergeCell ref="B22:B23"/>
    <mergeCell ref="B26:B27"/>
    <mergeCell ref="C28:C29"/>
    <mergeCell ref="B28:B29"/>
    <mergeCell ref="C24:C25"/>
    <mergeCell ref="B24:B25"/>
    <mergeCell ref="C22:C23"/>
    <mergeCell ref="A30:A31"/>
    <mergeCell ref="C30:C31"/>
    <mergeCell ref="A28:A29"/>
    <mergeCell ref="C26:C27"/>
    <mergeCell ref="B30:B31"/>
    <mergeCell ref="B18:B19"/>
    <mergeCell ref="B20:B21"/>
    <mergeCell ref="B12:B13"/>
    <mergeCell ref="B16:B17"/>
    <mergeCell ref="C18:C19"/>
    <mergeCell ref="C20:C21"/>
    <mergeCell ref="C14:C15"/>
    <mergeCell ref="C16:C17"/>
    <mergeCell ref="B8:B9"/>
    <mergeCell ref="B10:B11"/>
    <mergeCell ref="A4:A5"/>
    <mergeCell ref="A6:A7"/>
    <mergeCell ref="C8:C9"/>
    <mergeCell ref="A10:A11"/>
    <mergeCell ref="A8:A9"/>
    <mergeCell ref="B14:B15"/>
    <mergeCell ref="A16:A17"/>
    <mergeCell ref="A14:A15"/>
    <mergeCell ref="A12:A13"/>
    <mergeCell ref="C10:C11"/>
    <mergeCell ref="C12:C13"/>
    <mergeCell ref="A2:A3"/>
    <mergeCell ref="C2:C3"/>
    <mergeCell ref="B6:B7"/>
    <mergeCell ref="B4:B5"/>
    <mergeCell ref="C4:C5"/>
    <mergeCell ref="C6:C7"/>
    <mergeCell ref="B2:B3"/>
  </mergeCells>
  <phoneticPr fontId="1"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54A053A75624A47A6BF4FA0B27CF58F" ma:contentTypeVersion="1" ma:contentTypeDescription="Create a new document." ma:contentTypeScope="" ma:versionID="754263b2d8f18baf2e8976c87e02ecd5">
  <xsd:schema xmlns:xsd="http://www.w3.org/2001/XMLSchema" xmlns:xs="http://www.w3.org/2001/XMLSchema" xmlns:p="http://schemas.microsoft.com/office/2006/metadata/properties" xmlns:ns2="fd186967-6dc1-4007-9ae0-172e658b8da2" targetNamespace="http://schemas.microsoft.com/office/2006/metadata/properties" ma:root="true" ma:fieldsID="cf917f3a7e5f3a37b3389ee3b059b758" ns2:_="">
    <xsd:import namespace="fd186967-6dc1-4007-9ae0-172e658b8da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186967-6dc1-4007-9ae0-172e658b8da2" elementFormDefault="qualified">
    <xsd:import namespace="http://schemas.microsoft.com/office/2006/documentManagement/types"/>
    <xsd:import namespace="http://schemas.microsoft.com/office/infopath/2007/PartnerControls"/>
    <xsd:element name="SharedWithUsers" ma:index="8" nillable="true" ma:displayName="Shared With" ma:descripti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F0A640-7E0B-41A9-8469-330E2EF3FFE9}">
  <ds:schemaRefs>
    <ds:schemaRef ds:uri="http://schemas.microsoft.com/sharepoint/v3/contenttype/forms"/>
  </ds:schemaRefs>
</ds:datastoreItem>
</file>

<file path=customXml/itemProps2.xml><?xml version="1.0" encoding="utf-8"?>
<ds:datastoreItem xmlns:ds="http://schemas.openxmlformats.org/officeDocument/2006/customXml" ds:itemID="{12FA252D-B6CB-4484-9D8E-0A988C77DFE0}">
  <ds:schemaRefs>
    <ds:schemaRef ds:uri="http://schemas.openxmlformats.org/package/2006/metadata/core-properties"/>
    <ds:schemaRef ds:uri="http://purl.org/dc/dcmitype/"/>
    <ds:schemaRef ds:uri="fd186967-6dc1-4007-9ae0-172e658b8da2"/>
    <ds:schemaRef ds:uri="http://purl.org/dc/term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254BDBC-34C1-4F38-9F49-B4948F1677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186967-6dc1-4007-9ae0-172e658b8d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Metrics2018</vt:lpstr>
      <vt:lpstr>Data 2018</vt:lpstr>
      <vt:lpstr>EIR 2018</vt:lpstr>
      <vt:lpstr>Vexatious Requests</vt:lpstr>
      <vt:lpstr>Internal Review 2018</vt:lpstr>
      <vt:lpstr>'Data 2018'!_ftnref1</vt:lpstr>
      <vt:lpstr>'Data 2018'!Print_Area</vt:lpstr>
      <vt:lpstr>Metrics2018!Print_Area</vt:lpstr>
      <vt:lpstr>'Data 2018'!Print_Titles</vt:lpstr>
    </vt:vector>
  </TitlesOfParts>
  <Company>Redcar and Cleveland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FoI Record 2010</dc:title>
  <dc:subject>QA</dc:subject>
  <dc:creator>GR JOHN</dc:creator>
  <cp:lastModifiedBy>Anthony Tyreman</cp:lastModifiedBy>
  <cp:lastPrinted>2018-03-15T14:38:27Z</cp:lastPrinted>
  <dcterms:created xsi:type="dcterms:W3CDTF">1996-10-14T23:33:28Z</dcterms:created>
  <dcterms:modified xsi:type="dcterms:W3CDTF">2022-04-29T09:32:30Z</dcterms:modified>
</cp:coreProperties>
</file>